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4805" windowHeight="8010" activeTab="1"/>
  </bookViews>
  <sheets>
    <sheet name="HBA  Interest " sheetId="1" r:id="rId1"/>
    <sheet name="HBA  interest2" sheetId="2" r:id="rId2"/>
    <sheet name="ANNEXURE III" sheetId="3" r:id="rId3"/>
    <sheet name="ANNEXURE I " sheetId="4" r:id="rId4"/>
    <sheet name="ANNEXURE II" sheetId="5" r:id="rId5"/>
  </sheets>
  <definedNames>
    <definedName name="_xlnm.Print_Area" localSheetId="3">'ANNEXURE I '!$A$1:$G$40</definedName>
    <definedName name="_xlnm.Print_Area" localSheetId="4">'ANNEXURE II'!$A$1:$G$59</definedName>
    <definedName name="_xlnm.Print_Area" localSheetId="2">'ANNEXURE III'!$A$1:$I$110</definedName>
    <definedName name="_xlnm.Print_Area" localSheetId="0">'HBA  Interest '!$A$1:$J$145</definedName>
    <definedName name="_xlnm.Print_Area" localSheetId="1">'HBA  interest2'!$A$1:$I$200</definedName>
    <definedName name="_xlnm.Print_Titles" localSheetId="3">'ANNEXURE I '!$12:$13</definedName>
    <definedName name="_xlnm.Print_Titles" localSheetId="2">'ANNEXURE III'!$11:$12</definedName>
    <definedName name="_xlnm.Print_Titles" localSheetId="0">'HBA  Interest '!$11:$12</definedName>
    <definedName name="_xlnm.Print_Titles" localSheetId="1">'HBA  interest2'!$11:$12</definedName>
  </definedNames>
  <calcPr calcId="124519"/>
</workbook>
</file>

<file path=xl/calcChain.xml><?xml version="1.0" encoding="utf-8"?>
<calcChain xmlns="http://schemas.openxmlformats.org/spreadsheetml/2006/main">
  <c r="E45" i="5"/>
  <c r="D45"/>
  <c r="C45"/>
  <c r="E34"/>
  <c r="E35" s="1"/>
  <c r="E36" s="1"/>
  <c r="E37" s="1"/>
  <c r="E38" s="1"/>
  <c r="E39" s="1"/>
  <c r="E40" s="1"/>
  <c r="E41" s="1"/>
  <c r="E42" s="1"/>
  <c r="E43" s="1"/>
  <c r="E28" i="4"/>
  <c r="D28"/>
  <c r="C28"/>
  <c r="C101" i="3"/>
  <c r="D76"/>
  <c r="F51"/>
  <c r="F52" s="1"/>
  <c r="F53" s="1"/>
  <c r="F54" s="1"/>
  <c r="F55" s="1"/>
  <c r="F56" s="1"/>
  <c r="F57" s="1"/>
  <c r="F58" s="1"/>
  <c r="F59" s="1"/>
  <c r="F60" s="1"/>
  <c r="F61" s="1"/>
  <c r="F62" s="1"/>
  <c r="F63" s="1"/>
  <c r="F64" s="1"/>
  <c r="F65" s="1"/>
  <c r="F66" s="1"/>
  <c r="F67" s="1"/>
  <c r="F68" s="1"/>
  <c r="F69" s="1"/>
  <c r="F70" s="1"/>
  <c r="F71" s="1"/>
  <c r="F72" s="1"/>
  <c r="F73" s="1"/>
  <c r="F74" s="1"/>
  <c r="F75" s="1"/>
  <c r="H31"/>
  <c r="D77" l="1"/>
  <c r="D78" s="1"/>
  <c r="D79" s="1"/>
  <c r="D80" s="1"/>
  <c r="D81" s="1"/>
  <c r="D82" s="1"/>
  <c r="D83" s="1"/>
  <c r="D84" s="1"/>
  <c r="D85" s="1"/>
  <c r="D86" s="1"/>
  <c r="D87" s="1"/>
  <c r="D88" s="1"/>
  <c r="D89" s="1"/>
  <c r="D90" s="1"/>
  <c r="D91" s="1"/>
  <c r="D92" s="1"/>
  <c r="D93" s="1"/>
  <c r="D94" s="1"/>
  <c r="D95" s="1"/>
  <c r="D96" s="1"/>
  <c r="D97" s="1"/>
  <c r="D98" s="1"/>
  <c r="D99" s="1"/>
  <c r="D100" s="1"/>
  <c r="F101"/>
  <c r="H32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F196" i="2"/>
  <c r="F197" s="1"/>
  <c r="C185"/>
  <c r="D148"/>
  <c r="F76"/>
  <c r="F77" s="1"/>
  <c r="F78" s="1"/>
  <c r="F79" s="1"/>
  <c r="F80" s="1"/>
  <c r="F81" s="1"/>
  <c r="F82" s="1"/>
  <c r="F83" s="1"/>
  <c r="F84" s="1"/>
  <c r="F85" s="1"/>
  <c r="F86" s="1"/>
  <c r="F87" s="1"/>
  <c r="F88" s="1"/>
  <c r="F89" s="1"/>
  <c r="F90" s="1"/>
  <c r="F91" s="1"/>
  <c r="F92" s="1"/>
  <c r="F93" s="1"/>
  <c r="F94" s="1"/>
  <c r="F95" s="1"/>
  <c r="F96" s="1"/>
  <c r="F97" s="1"/>
  <c r="F98" s="1"/>
  <c r="F99" s="1"/>
  <c r="F100" s="1"/>
  <c r="F101" s="1"/>
  <c r="F102" s="1"/>
  <c r="F103" s="1"/>
  <c r="F104" s="1"/>
  <c r="F105" s="1"/>
  <c r="F106" s="1"/>
  <c r="F107" s="1"/>
  <c r="F108" s="1"/>
  <c r="F109" s="1"/>
  <c r="F110" s="1"/>
  <c r="F111" s="1"/>
  <c r="F112" s="1"/>
  <c r="F113" s="1"/>
  <c r="F114" s="1"/>
  <c r="F115" s="1"/>
  <c r="F116" s="1"/>
  <c r="F117" s="1"/>
  <c r="F118" s="1"/>
  <c r="F119" s="1"/>
  <c r="F120" s="1"/>
  <c r="F121" s="1"/>
  <c r="F122" s="1"/>
  <c r="F123" s="1"/>
  <c r="F124" s="1"/>
  <c r="F125" s="1"/>
  <c r="F126" s="1"/>
  <c r="F127" s="1"/>
  <c r="F128" s="1"/>
  <c r="F129" s="1"/>
  <c r="F130" s="1"/>
  <c r="F131" s="1"/>
  <c r="F132" s="1"/>
  <c r="F133" s="1"/>
  <c r="F134" s="1"/>
  <c r="F135" s="1"/>
  <c r="F136" s="1"/>
  <c r="F137" s="1"/>
  <c r="F138" s="1"/>
  <c r="F139" s="1"/>
  <c r="F140" s="1"/>
  <c r="F141" s="1"/>
  <c r="F142" s="1"/>
  <c r="F143" s="1"/>
  <c r="F144" s="1"/>
  <c r="F145" s="1"/>
  <c r="F146" s="1"/>
  <c r="F147" s="1"/>
  <c r="H30"/>
  <c r="G143" i="1"/>
  <c r="G142"/>
  <c r="G144" s="1"/>
  <c r="D134"/>
  <c r="E115"/>
  <c r="E116" s="1"/>
  <c r="E117" s="1"/>
  <c r="E118" s="1"/>
  <c r="E119" s="1"/>
  <c r="E120" s="1"/>
  <c r="E121" s="1"/>
  <c r="E122" s="1"/>
  <c r="E123" s="1"/>
  <c r="E124" s="1"/>
  <c r="E125" s="1"/>
  <c r="E126" s="1"/>
  <c r="E127" s="1"/>
  <c r="E128" s="1"/>
  <c r="E129" s="1"/>
  <c r="E130" s="1"/>
  <c r="E131" s="1"/>
  <c r="E132" s="1"/>
  <c r="E133" s="1"/>
  <c r="E114"/>
  <c r="G77"/>
  <c r="G78" s="1"/>
  <c r="G79" s="1"/>
  <c r="G80" s="1"/>
  <c r="G81" s="1"/>
  <c r="G82" s="1"/>
  <c r="G83" s="1"/>
  <c r="G84" s="1"/>
  <c r="G85" s="1"/>
  <c r="G86" s="1"/>
  <c r="G87" s="1"/>
  <c r="G88" s="1"/>
  <c r="G89" s="1"/>
  <c r="G90" s="1"/>
  <c r="G91" s="1"/>
  <c r="G92" s="1"/>
  <c r="G93" s="1"/>
  <c r="G94" s="1"/>
  <c r="G95" s="1"/>
  <c r="G96" s="1"/>
  <c r="G97" s="1"/>
  <c r="G98" s="1"/>
  <c r="G99" s="1"/>
  <c r="G100" s="1"/>
  <c r="G101" s="1"/>
  <c r="G102" s="1"/>
  <c r="G103" s="1"/>
  <c r="G104" s="1"/>
  <c r="G105" s="1"/>
  <c r="G106" s="1"/>
  <c r="G107" s="1"/>
  <c r="G108" s="1"/>
  <c r="G109" s="1"/>
  <c r="G110" s="1"/>
  <c r="G111" s="1"/>
  <c r="G112" s="1"/>
  <c r="G113" s="1"/>
  <c r="G76"/>
  <c r="I21"/>
  <c r="I22" s="1"/>
  <c r="I23" s="1"/>
  <c r="I24" s="1"/>
  <c r="I25" s="1"/>
  <c r="I26" s="1"/>
  <c r="I27" s="1"/>
  <c r="I28" s="1"/>
  <c r="I29" s="1"/>
  <c r="I30" s="1"/>
  <c r="I31" s="1"/>
  <c r="I32" s="1"/>
  <c r="I33" s="1"/>
  <c r="I34" s="1"/>
  <c r="I35" s="1"/>
  <c r="I36" s="1"/>
  <c r="I37" s="1"/>
  <c r="I38" s="1"/>
  <c r="I39" s="1"/>
  <c r="I40" s="1"/>
  <c r="I41" s="1"/>
  <c r="I42" s="1"/>
  <c r="I43" s="1"/>
  <c r="I44" s="1"/>
  <c r="I45" s="1"/>
  <c r="I46" s="1"/>
  <c r="I47" s="1"/>
  <c r="I48" s="1"/>
  <c r="I49" s="1"/>
  <c r="I50" s="1"/>
  <c r="I51" s="1"/>
  <c r="I52" s="1"/>
  <c r="I53" s="1"/>
  <c r="I54" s="1"/>
  <c r="I55" s="1"/>
  <c r="I56" s="1"/>
  <c r="I57" s="1"/>
  <c r="I58" s="1"/>
  <c r="I59" s="1"/>
  <c r="I60" s="1"/>
  <c r="I61" s="1"/>
  <c r="I62" s="1"/>
  <c r="I63" s="1"/>
  <c r="I64" s="1"/>
  <c r="I65" s="1"/>
  <c r="I66" s="1"/>
  <c r="I67" s="1"/>
  <c r="I68" s="1"/>
  <c r="I69" s="1"/>
  <c r="I70" s="1"/>
  <c r="I71" s="1"/>
  <c r="I72" s="1"/>
  <c r="I73" s="1"/>
  <c r="I74" s="1"/>
  <c r="I75" s="1"/>
  <c r="I20"/>
  <c r="H101" i="3" l="1"/>
  <c r="F105"/>
  <c r="F107"/>
  <c r="D101"/>
  <c r="F185" i="2"/>
  <c r="H31"/>
  <c r="H32" s="1"/>
  <c r="H33" s="1"/>
  <c r="H34" s="1"/>
  <c r="H35" s="1"/>
  <c r="H36" s="1"/>
  <c r="H37" s="1"/>
  <c r="H38" s="1"/>
  <c r="H39" s="1"/>
  <c r="H40" s="1"/>
  <c r="H41" s="1"/>
  <c r="H42" s="1"/>
  <c r="H43" s="1"/>
  <c r="H44" s="1"/>
  <c r="H45" s="1"/>
  <c r="H46" s="1"/>
  <c r="H47" s="1"/>
  <c r="H48" s="1"/>
  <c r="H49" s="1"/>
  <c r="H50" s="1"/>
  <c r="H51" s="1"/>
  <c r="H52" s="1"/>
  <c r="H53" s="1"/>
  <c r="H54" s="1"/>
  <c r="H55" s="1"/>
  <c r="H56" s="1"/>
  <c r="H57" s="1"/>
  <c r="H58" s="1"/>
  <c r="H59" s="1"/>
  <c r="H60" s="1"/>
  <c r="H61" s="1"/>
  <c r="H62" s="1"/>
  <c r="H63" s="1"/>
  <c r="H64" s="1"/>
  <c r="H65" s="1"/>
  <c r="H66" s="1"/>
  <c r="H67" s="1"/>
  <c r="H68" s="1"/>
  <c r="H69" s="1"/>
  <c r="H70" s="1"/>
  <c r="H71" s="1"/>
  <c r="H72" s="1"/>
  <c r="H73" s="1"/>
  <c r="H74" s="1"/>
  <c r="H75" s="1"/>
  <c r="D149"/>
  <c r="D150" s="1"/>
  <c r="D151" s="1"/>
  <c r="D152" s="1"/>
  <c r="D153" s="1"/>
  <c r="D154" s="1"/>
  <c r="D155" s="1"/>
  <c r="D156" s="1"/>
  <c r="D157" s="1"/>
  <c r="D158" s="1"/>
  <c r="D159" s="1"/>
  <c r="D160" s="1"/>
  <c r="D161" s="1"/>
  <c r="D162" s="1"/>
  <c r="D163" s="1"/>
  <c r="D164" s="1"/>
  <c r="D165" s="1"/>
  <c r="D166" s="1"/>
  <c r="D167" s="1"/>
  <c r="D168" s="1"/>
  <c r="D169" s="1"/>
  <c r="D170" s="1"/>
  <c r="D171" s="1"/>
  <c r="D172" s="1"/>
  <c r="D173" s="1"/>
  <c r="D174" s="1"/>
  <c r="D175" s="1"/>
  <c r="D176" s="1"/>
  <c r="D177" s="1"/>
  <c r="D178" s="1"/>
  <c r="D179" s="1"/>
  <c r="D180" s="1"/>
  <c r="D181" s="1"/>
  <c r="D182" s="1"/>
  <c r="D183" s="1"/>
  <c r="G134" i="1"/>
  <c r="E134"/>
  <c r="I134"/>
  <c r="H107" i="3" l="1"/>
  <c r="H105"/>
  <c r="D107"/>
  <c r="D108" s="1"/>
  <c r="D105"/>
  <c r="F189" i="2"/>
  <c r="F191"/>
  <c r="H185"/>
  <c r="D185"/>
  <c r="I137" i="1"/>
  <c r="I139"/>
  <c r="G139"/>
  <c r="G137"/>
  <c r="E137"/>
  <c r="E139"/>
  <c r="E140" s="1"/>
  <c r="H191" i="2" l="1"/>
  <c r="H189"/>
  <c r="D191"/>
  <c r="D192" s="1"/>
  <c r="D189"/>
</calcChain>
</file>

<file path=xl/sharedStrings.xml><?xml version="1.0" encoding="utf-8"?>
<sst xmlns="http://schemas.openxmlformats.org/spreadsheetml/2006/main" count="424" uniqueCount="357">
  <si>
    <t>Calculation  of  HBA Interest</t>
  </si>
  <si>
    <t>29/11/1999</t>
  </si>
  <si>
    <t>Date of completion of the house                                  :</t>
  </si>
  <si>
    <r>
      <t>18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month from the month of payment of 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instalment of Advance:</t>
    </r>
  </si>
  <si>
    <t>12/2000</t>
  </si>
  <si>
    <r>
      <t>Month from which recovery should have been commenced  (</t>
    </r>
    <r>
      <rPr>
        <sz val="12"/>
        <color indexed="14"/>
        <rFont val="Arial"/>
        <family val="2"/>
      </rPr>
      <t xml:space="preserve"> 3</t>
    </r>
    <r>
      <rPr>
        <sz val="12"/>
        <rFont val="Arial"/>
        <family val="2"/>
      </rPr>
      <t xml:space="preserve"> or  </t>
    </r>
    <r>
      <rPr>
        <sz val="12"/>
        <color indexed="14"/>
        <rFont val="Arial"/>
        <family val="2"/>
      </rPr>
      <t>4</t>
    </r>
    <r>
      <rPr>
        <sz val="12"/>
        <rFont val="Arial"/>
        <family val="2"/>
      </rPr>
      <t xml:space="preserve"> whichever is earlier)</t>
    </r>
  </si>
  <si>
    <t>Actual Commencement of recovery from :</t>
  </si>
  <si>
    <t>Amount of monthly recovery and no. of instts:</t>
  </si>
  <si>
    <t>Rs.2600/-</t>
  </si>
  <si>
    <t>100 Instts</t>
  </si>
  <si>
    <t>Date of Retirement</t>
  </si>
  <si>
    <t>30-4-2013</t>
  </si>
  <si>
    <t>Month</t>
  </si>
  <si>
    <t>No. of Instt.</t>
  </si>
  <si>
    <t>Amount recovered</t>
  </si>
  <si>
    <t>Interest rate</t>
  </si>
  <si>
    <t xml:space="preserve"> </t>
  </si>
  <si>
    <t>1/100</t>
  </si>
  <si>
    <t>2/100</t>
  </si>
  <si>
    <t>3/100</t>
  </si>
  <si>
    <t>4/100</t>
  </si>
  <si>
    <t>5/100</t>
  </si>
  <si>
    <t>6/100</t>
  </si>
  <si>
    <t>7/100</t>
  </si>
  <si>
    <t>8/100</t>
  </si>
  <si>
    <t>9/100</t>
  </si>
  <si>
    <t>10/100</t>
  </si>
  <si>
    <t>11/100</t>
  </si>
  <si>
    <t>12/100</t>
  </si>
  <si>
    <t>13/100</t>
  </si>
  <si>
    <t>14/100</t>
  </si>
  <si>
    <t>15/100</t>
  </si>
  <si>
    <t>16/100</t>
  </si>
  <si>
    <t>17/100</t>
  </si>
  <si>
    <t>18/100</t>
  </si>
  <si>
    <t>19/100</t>
  </si>
  <si>
    <t>20/100</t>
  </si>
  <si>
    <t>21/100</t>
  </si>
  <si>
    <t>22/100</t>
  </si>
  <si>
    <t>23/100</t>
  </si>
  <si>
    <t>24/100</t>
  </si>
  <si>
    <t>25/100</t>
  </si>
  <si>
    <t>26/100</t>
  </si>
  <si>
    <t>27/100</t>
  </si>
  <si>
    <t>28/100</t>
  </si>
  <si>
    <t>29/100</t>
  </si>
  <si>
    <t>30/100</t>
  </si>
  <si>
    <t>31/100</t>
  </si>
  <si>
    <t>32/100</t>
  </si>
  <si>
    <t>33/100</t>
  </si>
  <si>
    <t>34/100</t>
  </si>
  <si>
    <t>35/100</t>
  </si>
  <si>
    <t>36/100</t>
  </si>
  <si>
    <t>37/100</t>
  </si>
  <si>
    <t>38/100</t>
  </si>
  <si>
    <t>39/100</t>
  </si>
  <si>
    <t>40/100</t>
  </si>
  <si>
    <t>41/100</t>
  </si>
  <si>
    <t>42/100</t>
  </si>
  <si>
    <t>43/100</t>
  </si>
  <si>
    <t>44/100</t>
  </si>
  <si>
    <t>45/100</t>
  </si>
  <si>
    <t>46/100</t>
  </si>
  <si>
    <t>47/100</t>
  </si>
  <si>
    <t>48/100</t>
  </si>
  <si>
    <t>49/100</t>
  </si>
  <si>
    <t>50/100</t>
  </si>
  <si>
    <t>51/100</t>
  </si>
  <si>
    <t>52/100</t>
  </si>
  <si>
    <t>53/100</t>
  </si>
  <si>
    <t>54/100</t>
  </si>
  <si>
    <t>55/100</t>
  </si>
  <si>
    <t>56/100</t>
  </si>
  <si>
    <t>57/100</t>
  </si>
  <si>
    <t>58/100</t>
  </si>
  <si>
    <t>59/100</t>
  </si>
  <si>
    <t>60/100</t>
  </si>
  <si>
    <t>61/100</t>
  </si>
  <si>
    <t>62/100</t>
  </si>
  <si>
    <t>63/100</t>
  </si>
  <si>
    <t>64/100</t>
  </si>
  <si>
    <t>65/100</t>
  </si>
  <si>
    <t>66/100</t>
  </si>
  <si>
    <t>67/100</t>
  </si>
  <si>
    <t>68/100</t>
  </si>
  <si>
    <t>69/100</t>
  </si>
  <si>
    <t>70/100</t>
  </si>
  <si>
    <t>71/100</t>
  </si>
  <si>
    <t>72/100</t>
  </si>
  <si>
    <t>73/100</t>
  </si>
  <si>
    <t>74/100</t>
  </si>
  <si>
    <t>75/100</t>
  </si>
  <si>
    <t>76/100</t>
  </si>
  <si>
    <t>77/100</t>
  </si>
  <si>
    <t>78/100</t>
  </si>
  <si>
    <t>79/100</t>
  </si>
  <si>
    <t>80/100</t>
  </si>
  <si>
    <t>81/100</t>
  </si>
  <si>
    <t>82/100</t>
  </si>
  <si>
    <t>83/100</t>
  </si>
  <si>
    <t>84/100</t>
  </si>
  <si>
    <t>85/100</t>
  </si>
  <si>
    <t>86/100</t>
  </si>
  <si>
    <t>87/100</t>
  </si>
  <si>
    <t>88/100</t>
  </si>
  <si>
    <t>89/100</t>
  </si>
  <si>
    <t>90/100</t>
  </si>
  <si>
    <t>91/100</t>
  </si>
  <si>
    <t>92/100</t>
  </si>
  <si>
    <t>93/100</t>
  </si>
  <si>
    <t>94/100</t>
  </si>
  <si>
    <t>95/100</t>
  </si>
  <si>
    <t>96/100</t>
  </si>
  <si>
    <t>97/100</t>
  </si>
  <si>
    <t>98/100</t>
  </si>
  <si>
    <t>99/100</t>
  </si>
  <si>
    <t>100/100</t>
  </si>
  <si>
    <t>TOTAL</t>
  </si>
  <si>
    <t>INTEREST =</t>
  </si>
  <si>
    <t>Total x rate of interest</t>
  </si>
  <si>
    <t>12  x100</t>
  </si>
  <si>
    <t>*7.5</t>
  </si>
  <si>
    <t>*9</t>
  </si>
  <si>
    <t>*11</t>
  </si>
  <si>
    <t>12 x100</t>
  </si>
  <si>
    <t>=</t>
  </si>
  <si>
    <t>Recoverable in 40  instalments as follows:</t>
  </si>
  <si>
    <t xml:space="preserve">Total </t>
  </si>
  <si>
    <t>30/03/95</t>
  </si>
  <si>
    <t>RS.1400/-</t>
  </si>
  <si>
    <t xml:space="preserve"> 154instts.</t>
  </si>
  <si>
    <t>1/154</t>
  </si>
  <si>
    <t>2/154</t>
  </si>
  <si>
    <t>3/154</t>
  </si>
  <si>
    <t>4/154</t>
  </si>
  <si>
    <t>5/154</t>
  </si>
  <si>
    <t>6/154</t>
  </si>
  <si>
    <t>7/154</t>
  </si>
  <si>
    <t>8/154</t>
  </si>
  <si>
    <t>9/154</t>
  </si>
  <si>
    <t>10/154</t>
  </si>
  <si>
    <t>11/154</t>
  </si>
  <si>
    <t>12/154</t>
  </si>
  <si>
    <t>13/154</t>
  </si>
  <si>
    <t>14/154</t>
  </si>
  <si>
    <t>15,16/154</t>
  </si>
  <si>
    <t>17/154</t>
  </si>
  <si>
    <t>18/154</t>
  </si>
  <si>
    <t>19/154</t>
  </si>
  <si>
    <t>20/154</t>
  </si>
  <si>
    <t>21/154</t>
  </si>
  <si>
    <t>22/154</t>
  </si>
  <si>
    <t>23/154</t>
  </si>
  <si>
    <t>24/154</t>
  </si>
  <si>
    <t>25/154</t>
  </si>
  <si>
    <t>26/154</t>
  </si>
  <si>
    <t>27/154</t>
  </si>
  <si>
    <t>28/154</t>
  </si>
  <si>
    <t>29/154</t>
  </si>
  <si>
    <t>30/154</t>
  </si>
  <si>
    <t>31/154</t>
  </si>
  <si>
    <t>32/154</t>
  </si>
  <si>
    <t>33/154</t>
  </si>
  <si>
    <t>34/154</t>
  </si>
  <si>
    <t>35/154</t>
  </si>
  <si>
    <t>36/154</t>
  </si>
  <si>
    <t>37/154</t>
  </si>
  <si>
    <t>38/154</t>
  </si>
  <si>
    <t>39/154</t>
  </si>
  <si>
    <t>40/154</t>
  </si>
  <si>
    <t>41/154</t>
  </si>
  <si>
    <t>42/154</t>
  </si>
  <si>
    <t>43/154</t>
  </si>
  <si>
    <t>44/154</t>
  </si>
  <si>
    <t>45/154</t>
  </si>
  <si>
    <t>46/154</t>
  </si>
  <si>
    <t>47/154</t>
  </si>
  <si>
    <t>48/154</t>
  </si>
  <si>
    <t>49/154</t>
  </si>
  <si>
    <t>50/154</t>
  </si>
  <si>
    <t>51/154</t>
  </si>
  <si>
    <t>52/154</t>
  </si>
  <si>
    <t>53/154</t>
  </si>
  <si>
    <t>54/154</t>
  </si>
  <si>
    <t>55/154</t>
  </si>
  <si>
    <t>56/154</t>
  </si>
  <si>
    <t>57/154</t>
  </si>
  <si>
    <t>58/154</t>
  </si>
  <si>
    <t>59/154</t>
  </si>
  <si>
    <t>60/154</t>
  </si>
  <si>
    <t>61/154</t>
  </si>
  <si>
    <t>62/154</t>
  </si>
  <si>
    <t>63/154</t>
  </si>
  <si>
    <t>64/154</t>
  </si>
  <si>
    <t>65/154</t>
  </si>
  <si>
    <t>66/154</t>
  </si>
  <si>
    <t>67/154</t>
  </si>
  <si>
    <t>68/154</t>
  </si>
  <si>
    <t>69/154</t>
  </si>
  <si>
    <t>70/154</t>
  </si>
  <si>
    <t>71/154</t>
  </si>
  <si>
    <t>72/154</t>
  </si>
  <si>
    <t>73/154</t>
  </si>
  <si>
    <t>74/154</t>
  </si>
  <si>
    <t>75/154</t>
  </si>
  <si>
    <t>76/154</t>
  </si>
  <si>
    <t>77/154</t>
  </si>
  <si>
    <t>78/154</t>
  </si>
  <si>
    <t>79/154</t>
  </si>
  <si>
    <t>80/154</t>
  </si>
  <si>
    <t>81/154</t>
  </si>
  <si>
    <t>82/154</t>
  </si>
  <si>
    <t>83/154</t>
  </si>
  <si>
    <t>84/154</t>
  </si>
  <si>
    <t>85/154</t>
  </si>
  <si>
    <t>86/154</t>
  </si>
  <si>
    <t>87/154</t>
  </si>
  <si>
    <t>88/154</t>
  </si>
  <si>
    <t>89/154</t>
  </si>
  <si>
    <t>90/154</t>
  </si>
  <si>
    <t>91/154</t>
  </si>
  <si>
    <t>92/154</t>
  </si>
  <si>
    <t>93/154</t>
  </si>
  <si>
    <t>94/154</t>
  </si>
  <si>
    <t>95,96/154</t>
  </si>
  <si>
    <t>97/154</t>
  </si>
  <si>
    <t>98/154</t>
  </si>
  <si>
    <t>99/154</t>
  </si>
  <si>
    <t>100/154</t>
  </si>
  <si>
    <t>101/154</t>
  </si>
  <si>
    <t>102/154</t>
  </si>
  <si>
    <t>103/154</t>
  </si>
  <si>
    <t>104/154</t>
  </si>
  <si>
    <t>105/154</t>
  </si>
  <si>
    <t>106/154</t>
  </si>
  <si>
    <t>107/154</t>
  </si>
  <si>
    <t>108/154</t>
  </si>
  <si>
    <t>109/154</t>
  </si>
  <si>
    <t>110/154</t>
  </si>
  <si>
    <t>111/154</t>
  </si>
  <si>
    <t>112/154</t>
  </si>
  <si>
    <t>113/154</t>
  </si>
  <si>
    <t>114/154</t>
  </si>
  <si>
    <t>115/154</t>
  </si>
  <si>
    <t>116/154</t>
  </si>
  <si>
    <t>117/154</t>
  </si>
  <si>
    <t>118/154</t>
  </si>
  <si>
    <t>119/154</t>
  </si>
  <si>
    <t>120/154</t>
  </si>
  <si>
    <t>121/154</t>
  </si>
  <si>
    <t>122/154</t>
  </si>
  <si>
    <t>123/154</t>
  </si>
  <si>
    <t>124/154</t>
  </si>
  <si>
    <t>125/154</t>
  </si>
  <si>
    <t>126/154</t>
  </si>
  <si>
    <t>127-128</t>
  </si>
  <si>
    <t>129/154</t>
  </si>
  <si>
    <t>130/154</t>
  </si>
  <si>
    <t>131/154</t>
  </si>
  <si>
    <t>132/154</t>
  </si>
  <si>
    <t>133/154</t>
  </si>
  <si>
    <t>134/154</t>
  </si>
  <si>
    <t>135/154</t>
  </si>
  <si>
    <t>136/154</t>
  </si>
  <si>
    <t>137/154</t>
  </si>
  <si>
    <t>138/154</t>
  </si>
  <si>
    <t>139/154</t>
  </si>
  <si>
    <t>140/154</t>
  </si>
  <si>
    <t>141/154</t>
  </si>
  <si>
    <t>142/154</t>
  </si>
  <si>
    <t>143/154</t>
  </si>
  <si>
    <t>144/154</t>
  </si>
  <si>
    <t>145/154</t>
  </si>
  <si>
    <t>146/154</t>
  </si>
  <si>
    <t>147/154</t>
  </si>
  <si>
    <t>148/154</t>
  </si>
  <si>
    <t>149/154</t>
  </si>
  <si>
    <t>150/154</t>
  </si>
  <si>
    <t>151/154</t>
  </si>
  <si>
    <t>152/154</t>
  </si>
  <si>
    <t>153/154</t>
  </si>
  <si>
    <t>154/154</t>
  </si>
  <si>
    <t>INTEREST</t>
  </si>
  <si>
    <t>*10</t>
  </si>
  <si>
    <t>*12</t>
  </si>
  <si>
    <t>*13.50</t>
  </si>
  <si>
    <t>Recoverable in  50 instalments as follows:</t>
  </si>
  <si>
    <t>3.Date of completion of the house                                  :</t>
  </si>
  <si>
    <t>6.Actual Commencement of recovery from :</t>
  </si>
  <si>
    <t>7.Amount of monthly recovery and no. of instts:</t>
  </si>
  <si>
    <t>8.Date of Retirement</t>
  </si>
  <si>
    <t>5.Month from which recovery should  have been commenced  ( 3 or  4 whichever is earlier)</t>
  </si>
  <si>
    <t>15.01.2001</t>
  </si>
  <si>
    <t>15/05/96</t>
  </si>
  <si>
    <r>
      <t>4.18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month from the month of payment of 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instalment of Advance:</t>
    </r>
  </si>
  <si>
    <r>
      <t>A</t>
    </r>
    <r>
      <rPr>
        <sz val="11"/>
        <rFont val="Arial"/>
        <family val="2"/>
      </rPr>
      <t>mount of Advance and date of encashment - HBA - 1 Instalment</t>
    </r>
  </si>
  <si>
    <t>Amount of Advance and date of encashment - HBA -2 Instalment</t>
  </si>
  <si>
    <t>2.Amount of Advance and date of encashment - HBA - 2 Instalment</t>
  </si>
  <si>
    <t>1.Amount of Advance and date of encashment -    HBA - 1 Instalment</t>
  </si>
  <si>
    <t>30.09.13</t>
  </si>
  <si>
    <t>1.Amount of Advance and date of encashment -    HBA - 1st  Instalment</t>
  </si>
  <si>
    <t>Rs.</t>
  </si>
  <si>
    <t>2.Amount of Advance and date of encashment -    HBA - 2nd Instalment</t>
  </si>
  <si>
    <t>21/04/81</t>
  </si>
  <si>
    <t>3.Amount of Advance and date of encashment - HBA - 3rd  Instalment</t>
  </si>
  <si>
    <t>[ 70000 ]</t>
  </si>
  <si>
    <t>[4.Date of completion of the house                                  :</t>
  </si>
  <si>
    <r>
      <t>5.18</t>
    </r>
    <r>
      <rPr>
        <vertAlign val="superscript"/>
        <sz val="9"/>
        <rFont val="Arial"/>
        <family val="2"/>
      </rPr>
      <t>th</t>
    </r>
    <r>
      <rPr>
        <sz val="9"/>
        <rFont val="Arial"/>
        <family val="2"/>
      </rPr>
      <t xml:space="preserve"> month from the month of payment of  1</t>
    </r>
    <r>
      <rPr>
        <vertAlign val="superscript"/>
        <sz val="9"/>
        <rFont val="Arial"/>
        <family val="2"/>
      </rPr>
      <t>st</t>
    </r>
    <r>
      <rPr>
        <sz val="9"/>
        <rFont val="Arial"/>
        <family val="2"/>
      </rPr>
      <t xml:space="preserve"> instalment of Advance:</t>
    </r>
  </si>
  <si>
    <t>6.Month from which recovery should  have been commenced  ( 3 or  4 whichever is earlier)</t>
  </si>
  <si>
    <t>7.Actual Commencement of recovery from :</t>
  </si>
  <si>
    <t>8.Amount of monthly recovery and no. of instts:</t>
  </si>
  <si>
    <t>RS.1000/-</t>
  </si>
  <si>
    <t xml:space="preserve">   70 instts.]</t>
  </si>
  <si>
    <t>INTEREST    =</t>
  </si>
  <si>
    <t>*7</t>
  </si>
  <si>
    <t>*8</t>
  </si>
  <si>
    <t>[10914.20 + 8146.67 + 3525 ]</t>
  </si>
  <si>
    <t>Rs.22586-</t>
  </si>
  <si>
    <t>Calculation  of  HBA Interest                                                                                                                              [ Annexure III to Govt. letter no.21243/C1/84-10 H&amp;UD Dept. dated:24.06.1985]</t>
  </si>
  <si>
    <t>ANNEURE – I</t>
  </si>
  <si>
    <r>
      <t xml:space="preserve">Statement showing particulars of calculation of interest on House Building Advance sanctioned to a Government Servant and </t>
    </r>
    <r>
      <rPr>
        <i/>
        <u/>
        <sz val="11"/>
        <color rgb="FF0070C0"/>
        <rFont val="Arial"/>
        <family val="2"/>
      </rPr>
      <t>repaid in full before the commencement of recovery</t>
    </r>
  </si>
  <si>
    <t xml:space="preserve">Date of drawal             :  </t>
  </si>
  <si>
    <r>
      <t xml:space="preserve">I </t>
    </r>
    <r>
      <rPr>
        <vertAlign val="superscript"/>
        <sz val="14"/>
        <color theme="1"/>
        <rFont val="Arial"/>
        <family val="2"/>
      </rPr>
      <t>st</t>
    </r>
    <r>
      <rPr>
        <sz val="11"/>
        <color theme="1"/>
        <rFont val="Arial"/>
        <family val="2"/>
      </rPr>
      <t xml:space="preserve"> Instalment</t>
    </r>
  </si>
  <si>
    <t xml:space="preserve">            :  Rs. 21000/-</t>
  </si>
  <si>
    <r>
      <t xml:space="preserve">II </t>
    </r>
    <r>
      <rPr>
        <vertAlign val="superscript"/>
        <sz val="12"/>
        <color theme="1"/>
        <rFont val="Arial"/>
        <family val="2"/>
      </rPr>
      <t>nd</t>
    </r>
    <r>
      <rPr>
        <sz val="11"/>
        <color theme="1"/>
        <rFont val="Arial"/>
        <family val="2"/>
      </rPr>
      <t xml:space="preserve"> Instalment</t>
    </r>
  </si>
  <si>
    <r>
      <t xml:space="preserve">III </t>
    </r>
    <r>
      <rPr>
        <vertAlign val="superscript"/>
        <sz val="12"/>
        <color theme="1"/>
        <rFont val="Arial"/>
        <family val="2"/>
      </rPr>
      <t xml:space="preserve">rd </t>
    </r>
    <r>
      <rPr>
        <sz val="11"/>
        <color theme="1"/>
        <rFont val="Arial"/>
        <family val="2"/>
      </rPr>
      <t xml:space="preserve">Instalment </t>
    </r>
  </si>
  <si>
    <t xml:space="preserve">: Rs. 21000/- </t>
  </si>
  <si>
    <r>
      <t xml:space="preserve">         </t>
    </r>
    <r>
      <rPr>
        <b/>
        <sz val="11"/>
        <color theme="1"/>
        <rFont val="Arial"/>
        <family val="2"/>
      </rPr>
      <t>Rs. 28000/-</t>
    </r>
    <r>
      <rPr>
        <sz val="11"/>
        <color theme="1"/>
        <rFont val="Arial"/>
        <family val="2"/>
      </rPr>
      <t xml:space="preserve"> </t>
    </r>
  </si>
  <si>
    <t>on 10.07.81</t>
  </si>
  <si>
    <t>on 07.03.81</t>
  </si>
  <si>
    <t xml:space="preserve">     on  21.04.81</t>
  </si>
  <si>
    <t>Total advance drawn: Rs. 70,000-</t>
  </si>
  <si>
    <r>
      <t xml:space="preserve">Entire amount was remitted on </t>
    </r>
    <r>
      <rPr>
        <b/>
        <sz val="11"/>
        <color theme="1"/>
        <rFont val="Arial"/>
        <family val="2"/>
      </rPr>
      <t>29.04.1982.</t>
    </r>
  </si>
  <si>
    <r>
      <t>INTEREST CHARGEABLE</t>
    </r>
    <r>
      <rPr>
        <sz val="11"/>
        <color theme="1"/>
        <rFont val="Arial"/>
        <family val="2"/>
      </rPr>
      <t xml:space="preserve"> : </t>
    </r>
  </si>
  <si>
    <r>
      <t xml:space="preserve">Total amount of interest :   </t>
    </r>
    <r>
      <rPr>
        <b/>
        <sz val="11"/>
        <color theme="1"/>
        <rFont val="Arial"/>
        <family val="2"/>
      </rPr>
      <t>Rs. 4902.50</t>
    </r>
  </si>
  <si>
    <t>(Rupees Four thousand  nine hundred and two and paise fifty only)</t>
  </si>
  <si>
    <t>Annexure  II to Government letter Ms.No.260 H&amp;UD Dept. dated: 27.03.1984</t>
  </si>
  <si>
    <t>ANNEURE – II</t>
  </si>
  <si>
    <t>Annexure I  to Government letter Ms.No.260 H&amp;UD Dept. dated: 27.03.1984</t>
  </si>
  <si>
    <r>
      <t xml:space="preserve">Statement showing particulars of calculation of interest on House Building Advance sanctioned to a Government servant and </t>
    </r>
    <r>
      <rPr>
        <b/>
        <u/>
        <sz val="11"/>
        <color rgb="FF0070C0"/>
        <rFont val="Arial"/>
        <family val="2"/>
      </rPr>
      <t xml:space="preserve">paid in the middle of payment period </t>
    </r>
    <r>
      <rPr>
        <i/>
        <u/>
        <sz val="11"/>
        <color rgb="FF0070C0"/>
        <rFont val="Arial"/>
        <family val="2"/>
      </rPr>
      <t>i.e.</t>
    </r>
    <r>
      <rPr>
        <b/>
        <u/>
        <sz val="11"/>
        <color rgb="FF0070C0"/>
        <rFont val="Arial"/>
        <family val="2"/>
      </rPr>
      <t xml:space="preserve"> </t>
    </r>
    <r>
      <rPr>
        <i/>
        <u/>
        <sz val="11"/>
        <color rgb="FF0070C0"/>
        <rFont val="Arial"/>
        <family val="2"/>
      </rPr>
      <t>after 10 months from the completion of the moratorium</t>
    </r>
    <r>
      <rPr>
        <i/>
        <u/>
        <sz val="11"/>
        <color rgb="FFC00000"/>
        <rFont val="Arial"/>
        <family val="2"/>
      </rPr>
      <t>*</t>
    </r>
    <r>
      <rPr>
        <i/>
        <u/>
        <sz val="11"/>
        <color rgb="FF0070C0"/>
        <rFont val="Arial"/>
        <family val="2"/>
      </rPr>
      <t xml:space="preserve"> period</t>
    </r>
    <r>
      <rPr>
        <b/>
        <u/>
        <sz val="11"/>
        <color rgb="FF0070C0"/>
        <rFont val="Arial"/>
        <family val="2"/>
      </rPr>
      <t>.</t>
    </r>
    <r>
      <rPr>
        <b/>
        <u/>
        <vertAlign val="superscript"/>
        <sz val="11"/>
        <color rgb="FF0070C0"/>
        <rFont val="Arial"/>
        <family val="2"/>
      </rPr>
      <t xml:space="preserve"> </t>
    </r>
  </si>
  <si>
    <r>
      <t>[</t>
    </r>
    <r>
      <rPr>
        <b/>
        <vertAlign val="superscript"/>
        <sz val="11"/>
        <color rgb="FF0070C0"/>
        <rFont val="Arial"/>
        <family val="2"/>
      </rPr>
      <t xml:space="preserve"> </t>
    </r>
    <r>
      <rPr>
        <b/>
        <vertAlign val="superscript"/>
        <sz val="11"/>
        <color rgb="FFC00000"/>
        <rFont val="Arial"/>
        <family val="2"/>
      </rPr>
      <t xml:space="preserve">* </t>
    </r>
    <r>
      <rPr>
        <b/>
        <sz val="8"/>
        <color theme="1"/>
        <rFont val="Arial"/>
        <family val="2"/>
      </rPr>
      <t>period of postponement of recovery, viz., 18 months]</t>
    </r>
  </si>
  <si>
    <t>on  21.04.81</t>
  </si>
  <si>
    <r>
      <t xml:space="preserve">Balance amount remitted </t>
    </r>
    <r>
      <rPr>
        <b/>
        <sz val="11"/>
        <color theme="1"/>
        <rFont val="Arial"/>
        <family val="2"/>
      </rPr>
      <t>in July 1983.</t>
    </r>
  </si>
  <si>
    <t xml:space="preserve">          =</t>
  </si>
  <si>
    <t>Rs.4060.00</t>
  </si>
  <si>
    <t>Rs.4,480.00</t>
  </si>
  <si>
    <t>Rs.3,187.50</t>
  </si>
  <si>
    <r>
      <t xml:space="preserve">           </t>
    </r>
    <r>
      <rPr>
        <sz val="11"/>
        <color theme="1"/>
        <rFont val="Calibri"/>
        <family val="2"/>
        <scheme val="minor"/>
      </rPr>
      <t xml:space="preserve">Housing and Urban Development Dept. dated: 24.06.1985.      </t>
    </r>
  </si>
  <si>
    <t>-</t>
  </si>
  <si>
    <t>7% Interest works out to =</t>
  </si>
  <si>
    <t>8% Interest works out to =</t>
  </si>
  <si>
    <t>9% Interest works out to =</t>
  </si>
  <si>
    <r>
      <t xml:space="preserve">                   </t>
    </r>
    <r>
      <rPr>
        <b/>
        <u val="double"/>
        <sz val="11"/>
        <color theme="1"/>
        <rFont val="Arial"/>
        <family val="2"/>
      </rPr>
      <t>Rs.11,727.50</t>
    </r>
  </si>
  <si>
    <t>Total   =</t>
  </si>
  <si>
    <r>
      <rPr>
        <b/>
        <sz val="11"/>
        <color rgb="FFC00000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:   Annexure I corrected as per clarification issued in Govt. letter  No. 21243 / C1/84-10         </t>
    </r>
  </si>
  <si>
    <r>
      <rPr>
        <b/>
        <sz val="11"/>
        <color rgb="FFC00000"/>
        <rFont val="Calibri"/>
        <family val="2"/>
        <scheme val="minor"/>
      </rPr>
      <t>Note</t>
    </r>
    <r>
      <rPr>
        <sz val="11"/>
        <color theme="1"/>
        <rFont val="Calibri"/>
        <family val="2"/>
        <scheme val="minor"/>
      </rPr>
      <t xml:space="preserve"> :   Annexure  II corrected as per clarification issued in Govt. letter  No. 21243 / C1/84-10         </t>
    </r>
  </si>
  <si>
    <t>Interest =</t>
  </si>
</sst>
</file>

<file path=xl/styles.xml><?xml version="1.0" encoding="utf-8"?>
<styleSheet xmlns="http://schemas.openxmlformats.org/spreadsheetml/2006/main">
  <numFmts count="3">
    <numFmt numFmtId="164" formatCode="mm/dd/yy"/>
    <numFmt numFmtId="165" formatCode="mm/yy"/>
    <numFmt numFmtId="166" formatCode="mmm\ d&quot;, &quot;yyyy"/>
  </numFmts>
  <fonts count="48">
    <font>
      <sz val="11"/>
      <color theme="1"/>
      <name val="Calibri"/>
      <family val="2"/>
      <scheme val="minor"/>
    </font>
    <font>
      <b/>
      <u val="double"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0"/>
      <color indexed="14"/>
      <name val="Arial"/>
      <family val="2"/>
    </font>
    <font>
      <sz val="12"/>
      <color indexed="14"/>
      <name val="Arial"/>
      <family val="2"/>
    </font>
    <font>
      <vertAlign val="superscript"/>
      <sz val="9"/>
      <name val="Arial"/>
      <family val="2"/>
    </font>
    <font>
      <sz val="9"/>
      <name val="Arial"/>
      <family val="2"/>
    </font>
    <font>
      <sz val="12"/>
      <name val="Bitstream Vera Sans Mono"/>
      <family val="2"/>
    </font>
    <font>
      <b/>
      <sz val="12"/>
      <name val="Bitstream Vera Sans Mono"/>
      <family val="2"/>
    </font>
    <font>
      <u/>
      <sz val="12"/>
      <name val="Arial"/>
      <family val="2"/>
    </font>
    <font>
      <b/>
      <u val="double"/>
      <sz val="14"/>
      <name val="Arial"/>
      <family val="2"/>
    </font>
    <font>
      <b/>
      <sz val="10"/>
      <name val="Arial"/>
      <family val="2"/>
    </font>
    <font>
      <sz val="12"/>
      <color rgb="FFC00000"/>
      <name val="Arial"/>
      <family val="2"/>
    </font>
    <font>
      <sz val="10"/>
      <color rgb="FFC00000"/>
      <name val="Bitstream Vera Sans Mono"/>
      <family val="2"/>
    </font>
    <font>
      <sz val="11"/>
      <name val="Arial"/>
      <family val="2"/>
    </font>
    <font>
      <b/>
      <sz val="14"/>
      <name val="Arial"/>
      <family val="2"/>
    </font>
    <font>
      <u/>
      <sz val="12"/>
      <color indexed="8"/>
      <name val="Arial"/>
      <family val="2"/>
    </font>
    <font>
      <sz val="9"/>
      <color theme="1"/>
      <name val="Calibri"/>
      <family val="2"/>
      <scheme val="minor"/>
    </font>
    <font>
      <sz val="9"/>
      <color indexed="14"/>
      <name val="Arial"/>
      <family val="2"/>
    </font>
    <font>
      <sz val="9"/>
      <color indexed="8"/>
      <name val="Arial"/>
      <family val="2"/>
    </font>
    <font>
      <sz val="11"/>
      <color rgb="FFC00000"/>
      <name val="Arial"/>
      <family val="2"/>
    </font>
    <font>
      <sz val="11"/>
      <color rgb="FFC00000"/>
      <name val="Bitstream Vera Sans Mono"/>
      <family val="2"/>
    </font>
    <font>
      <b/>
      <sz val="11"/>
      <color theme="1"/>
      <name val="Calibri"/>
      <family val="2"/>
      <scheme val="minor"/>
    </font>
    <font>
      <b/>
      <u val="double"/>
      <sz val="11"/>
      <color rgb="FFC00000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i/>
      <u/>
      <sz val="11"/>
      <color rgb="FF0070C0"/>
      <name val="Arial"/>
      <family val="2"/>
    </font>
    <font>
      <sz val="11"/>
      <color theme="1"/>
      <name val="Arial"/>
      <family val="2"/>
    </font>
    <font>
      <vertAlign val="superscript"/>
      <sz val="14"/>
      <color theme="1"/>
      <name val="Arial"/>
      <family val="2"/>
    </font>
    <font>
      <vertAlign val="superscript"/>
      <sz val="12"/>
      <color theme="1"/>
      <name val="Arial"/>
      <family val="2"/>
    </font>
    <font>
      <sz val="10"/>
      <color theme="1"/>
      <name val="Arial"/>
      <family val="2"/>
    </font>
    <font>
      <b/>
      <u val="double"/>
      <sz val="11"/>
      <color theme="1"/>
      <name val="Arial"/>
      <family val="2"/>
    </font>
    <font>
      <b/>
      <u/>
      <sz val="11"/>
      <color rgb="FF0070C0"/>
      <name val="Arial"/>
      <family val="2"/>
    </font>
    <font>
      <i/>
      <u/>
      <sz val="11"/>
      <color rgb="FFC00000"/>
      <name val="Arial"/>
      <family val="2"/>
    </font>
    <font>
      <b/>
      <u/>
      <vertAlign val="superscript"/>
      <sz val="11"/>
      <color rgb="FF0070C0"/>
      <name val="Arial"/>
      <family val="2"/>
    </font>
    <font>
      <b/>
      <u/>
      <sz val="8"/>
      <color theme="1"/>
      <name val="Arial"/>
      <family val="2"/>
    </font>
    <font>
      <b/>
      <vertAlign val="superscript"/>
      <sz val="11"/>
      <color rgb="FF0070C0"/>
      <name val="Arial"/>
      <family val="2"/>
    </font>
    <font>
      <b/>
      <vertAlign val="superscript"/>
      <sz val="11"/>
      <color rgb="FFC00000"/>
      <name val="Arial"/>
      <family val="2"/>
    </font>
    <font>
      <b/>
      <sz val="8"/>
      <color theme="1"/>
      <name val="Arial"/>
      <family val="2"/>
    </font>
    <font>
      <b/>
      <sz val="11"/>
      <color rgb="FFFF0000"/>
      <name val="Arial"/>
      <family val="2"/>
    </font>
    <font>
      <b/>
      <sz val="11"/>
      <color rgb="FF800080"/>
      <name val="Arial"/>
      <family val="2"/>
    </font>
    <font>
      <sz val="16"/>
      <color theme="1"/>
      <name val="Arial"/>
      <family val="2"/>
    </font>
    <font>
      <u/>
      <sz val="11"/>
      <color theme="1"/>
      <name val="Arial"/>
      <family val="2"/>
    </font>
    <font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5" fillId="0" borderId="0" xfId="0" applyFont="1"/>
    <xf numFmtId="0" fontId="2" fillId="0" borderId="0" xfId="0" applyFont="1" applyBorder="1" applyAlignment="1">
      <alignment horizontal="left"/>
    </xf>
    <xf numFmtId="0" fontId="6" fillId="0" borderId="0" xfId="0" applyFont="1"/>
    <xf numFmtId="0" fontId="5" fillId="0" borderId="0" xfId="0" applyFont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1" xfId="0" applyFont="1" applyBorder="1"/>
    <xf numFmtId="166" fontId="2" fillId="0" borderId="0" xfId="0" applyNumberFormat="1" applyFont="1"/>
    <xf numFmtId="165" fontId="2" fillId="0" borderId="0" xfId="0" applyNumberFormat="1" applyFont="1"/>
    <xf numFmtId="0" fontId="9" fillId="0" borderId="0" xfId="0" applyFont="1" applyAlignment="1">
      <alignment horizontal="center"/>
    </xf>
    <xf numFmtId="0" fontId="2" fillId="0" borderId="0" xfId="0" applyNumberFormat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2" xfId="0" applyFont="1" applyBorder="1"/>
    <xf numFmtId="0" fontId="2" fillId="0" borderId="0" xfId="0" applyFont="1" applyAlignment="1">
      <alignment horizontal="right"/>
    </xf>
    <xf numFmtId="0" fontId="3" fillId="0" borderId="0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12" fontId="9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/>
    </xf>
    <xf numFmtId="0" fontId="0" fillId="2" borderId="0" xfId="0" applyFill="1"/>
    <xf numFmtId="164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0" fontId="0" fillId="0" borderId="0" xfId="0" applyNumberFormat="1"/>
    <xf numFmtId="0" fontId="13" fillId="0" borderId="0" xfId="0" applyFont="1"/>
    <xf numFmtId="0" fontId="0" fillId="0" borderId="0" xfId="0" applyNumberFormat="1"/>
    <xf numFmtId="0" fontId="0" fillId="0" borderId="0" xfId="0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0" fontId="14" fillId="0" borderId="1" xfId="0" applyNumberFormat="1" applyFont="1" applyBorder="1"/>
    <xf numFmtId="0" fontId="14" fillId="0" borderId="1" xfId="0" applyFont="1" applyBorder="1"/>
    <xf numFmtId="17" fontId="2" fillId="0" borderId="0" xfId="0" applyNumberFormat="1" applyFont="1" applyAlignment="1">
      <alignment horizontal="right" vertical="center"/>
    </xf>
    <xf numFmtId="17" fontId="4" fillId="0" borderId="0" xfId="0" applyNumberFormat="1" applyFont="1" applyAlignment="1">
      <alignment horizontal="right"/>
    </xf>
    <xf numFmtId="17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/>
    <xf numFmtId="0" fontId="2" fillId="0" borderId="2" xfId="0" applyFont="1" applyBorder="1" applyAlignment="1"/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18" fillId="0" borderId="0" xfId="0" applyFont="1"/>
    <xf numFmtId="0" fontId="8" fillId="0" borderId="0" xfId="0" applyFont="1" applyBorder="1" applyAlignment="1">
      <alignment horizontal="left"/>
    </xf>
    <xf numFmtId="0" fontId="19" fillId="0" borderId="0" xfId="0" applyFont="1"/>
    <xf numFmtId="0" fontId="20" fillId="0" borderId="0" xfId="0" applyFont="1"/>
    <xf numFmtId="0" fontId="21" fillId="0" borderId="0" xfId="0" applyFont="1"/>
    <xf numFmtId="164" fontId="21" fillId="0" borderId="0" xfId="0" applyNumberFormat="1" applyFont="1" applyAlignment="1">
      <alignment horizontal="left"/>
    </xf>
    <xf numFmtId="0" fontId="8" fillId="0" borderId="0" xfId="0" applyFont="1"/>
    <xf numFmtId="0" fontId="19" fillId="0" borderId="0" xfId="0" applyFont="1" applyAlignment="1">
      <alignment vertical="center"/>
    </xf>
    <xf numFmtId="17" fontId="21" fillId="0" borderId="0" xfId="0" applyNumberFormat="1" applyFont="1" applyAlignment="1">
      <alignment horizontal="right"/>
    </xf>
    <xf numFmtId="0" fontId="2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7" fontId="21" fillId="0" borderId="0" xfId="0" applyNumberFormat="1" applyFont="1" applyAlignment="1">
      <alignment horizontal="right" vertical="center"/>
    </xf>
    <xf numFmtId="0" fontId="21" fillId="0" borderId="0" xfId="0" applyFont="1" applyAlignment="1">
      <alignment horizontal="right"/>
    </xf>
    <xf numFmtId="0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17" fontId="9" fillId="0" borderId="0" xfId="0" applyNumberFormat="1" applyFont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2" fillId="0" borderId="0" xfId="0" applyNumberFormat="1" applyFont="1" applyBorder="1"/>
    <xf numFmtId="12" fontId="9" fillId="0" borderId="0" xfId="0" applyNumberFormat="1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0" fontId="2" fillId="0" borderId="0" xfId="0" applyNumberFormat="1" applyFont="1" applyBorder="1" applyAlignment="1">
      <alignment horizontal="left"/>
    </xf>
    <xf numFmtId="0" fontId="17" fillId="0" borderId="0" xfId="0" applyFont="1" applyBorder="1" applyAlignment="1">
      <alignment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9" fillId="0" borderId="0" xfId="0" applyFont="1" applyAlignment="1">
      <alignment horizontal="justify"/>
    </xf>
    <xf numFmtId="0" fontId="29" fillId="0" borderId="0" xfId="0" applyFont="1"/>
    <xf numFmtId="0" fontId="29" fillId="0" borderId="0" xfId="0" applyFont="1" applyAlignment="1">
      <alignment horizontal="center"/>
    </xf>
    <xf numFmtId="0" fontId="29" fillId="0" borderId="0" xfId="0" applyFont="1" applyAlignment="1"/>
    <xf numFmtId="0" fontId="29" fillId="0" borderId="0" xfId="0" applyFont="1" applyAlignment="1">
      <alignment horizontal="right"/>
    </xf>
    <xf numFmtId="17" fontId="0" fillId="0" borderId="0" xfId="0" applyNumberFormat="1"/>
    <xf numFmtId="17" fontId="29" fillId="0" borderId="0" xfId="0" applyNumberFormat="1" applyFont="1" applyAlignment="1">
      <alignment horizontal="justify"/>
    </xf>
    <xf numFmtId="3" fontId="29" fillId="0" borderId="0" xfId="0" applyNumberFormat="1" applyFont="1"/>
    <xf numFmtId="0" fontId="33" fillId="0" borderId="0" xfId="0" applyFont="1" applyAlignment="1">
      <alignment horizontal="justify"/>
    </xf>
    <xf numFmtId="0" fontId="0" fillId="0" borderId="0" xfId="0" applyAlignment="1">
      <alignment horizontal="right"/>
    </xf>
    <xf numFmtId="0" fontId="24" fillId="0" borderId="0" xfId="0" applyFont="1"/>
    <xf numFmtId="0" fontId="24" fillId="0" borderId="3" xfId="0" applyFont="1" applyBorder="1"/>
    <xf numFmtId="9" fontId="0" fillId="0" borderId="4" xfId="0" applyNumberFormat="1" applyBorder="1"/>
    <xf numFmtId="9" fontId="0" fillId="0" borderId="7" xfId="0" applyNumberFormat="1" applyBorder="1"/>
    <xf numFmtId="9" fontId="0" fillId="0" borderId="8" xfId="0" applyNumberFormat="1" applyBorder="1"/>
    <xf numFmtId="0" fontId="26" fillId="0" borderId="0" xfId="0" applyFont="1" applyAlignment="1">
      <alignment horizontal="justify"/>
    </xf>
    <xf numFmtId="3" fontId="29" fillId="0" borderId="0" xfId="0" applyNumberFormat="1" applyFont="1" applyAlignment="1">
      <alignment horizontal="justify"/>
    </xf>
    <xf numFmtId="0" fontId="41" fillId="0" borderId="0" xfId="0" applyFont="1" applyAlignment="1">
      <alignment horizontal="justify"/>
    </xf>
    <xf numFmtId="0" fontId="43" fillId="0" borderId="0" xfId="0" applyFont="1" applyAlignment="1">
      <alignment horizontal="justify"/>
    </xf>
    <xf numFmtId="0" fontId="42" fillId="0" borderId="0" xfId="0" applyFont="1" applyAlignment="1">
      <alignment horizontal="justify"/>
    </xf>
    <xf numFmtId="0" fontId="44" fillId="0" borderId="0" xfId="0" applyFont="1" applyAlignment="1">
      <alignment horizontal="justify"/>
    </xf>
    <xf numFmtId="0" fontId="45" fillId="0" borderId="0" xfId="0" applyFont="1"/>
    <xf numFmtId="0" fontId="26" fillId="0" borderId="0" xfId="0" applyFont="1"/>
    <xf numFmtId="0" fontId="0" fillId="0" borderId="0" xfId="0" applyBorder="1" applyAlignment="1"/>
    <xf numFmtId="0" fontId="46" fillId="0" borderId="11" xfId="0" applyFont="1" applyBorder="1"/>
    <xf numFmtId="0" fontId="0" fillId="0" borderId="9" xfId="0" applyBorder="1"/>
    <xf numFmtId="0" fontId="26" fillId="0" borderId="13" xfId="0" applyFont="1" applyBorder="1" applyAlignment="1"/>
    <xf numFmtId="0" fontId="26" fillId="0" borderId="0" xfId="0" applyFont="1" applyBorder="1" applyAlignment="1"/>
    <xf numFmtId="0" fontId="0" fillId="0" borderId="14" xfId="0" applyBorder="1"/>
    <xf numFmtId="0" fontId="0" fillId="0" borderId="15" xfId="0" applyBorder="1"/>
    <xf numFmtId="0" fontId="0" fillId="0" borderId="6" xfId="0" applyBorder="1"/>
    <xf numFmtId="0" fontId="0" fillId="0" borderId="10" xfId="0" applyBorder="1"/>
    <xf numFmtId="0" fontId="26" fillId="0" borderId="15" xfId="0" applyFont="1" applyBorder="1" applyAlignment="1"/>
    <xf numFmtId="0" fontId="26" fillId="0" borderId="6" xfId="0" applyFont="1" applyBorder="1" applyAlignment="1"/>
    <xf numFmtId="0" fontId="26" fillId="0" borderId="10" xfId="0" applyFont="1" applyBorder="1" applyAlignment="1"/>
    <xf numFmtId="0" fontId="10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left" vertical="center" wrapText="1"/>
    </xf>
    <xf numFmtId="165" fontId="14" fillId="0" borderId="1" xfId="0" applyNumberFormat="1" applyFont="1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0" fillId="0" borderId="0" xfId="0" applyFont="1" applyBorder="1"/>
    <xf numFmtId="0" fontId="45" fillId="0" borderId="12" xfId="0" applyFont="1" applyBorder="1" applyAlignment="1">
      <alignment horizontal="center" wrapText="1"/>
    </xf>
    <xf numFmtId="0" fontId="45" fillId="0" borderId="5" xfId="0" applyFont="1" applyBorder="1" applyAlignment="1">
      <alignment horizontal="center" wrapText="1"/>
    </xf>
    <xf numFmtId="0" fontId="29" fillId="0" borderId="0" xfId="0" applyFont="1" applyAlignment="1">
      <alignment horizontal="left"/>
    </xf>
    <xf numFmtId="0" fontId="32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25" fillId="0" borderId="0" xfId="0" applyFont="1" applyAlignment="1">
      <alignment horizont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32" fillId="0" borderId="6" xfId="0" applyFont="1" applyBorder="1" applyAlignment="1">
      <alignment horizontal="left"/>
    </xf>
    <xf numFmtId="0" fontId="45" fillId="0" borderId="9" xfId="0" applyFont="1" applyBorder="1" applyAlignment="1">
      <alignment horizont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3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29</xdr:row>
      <xdr:rowOff>0</xdr:rowOff>
    </xdr:from>
    <xdr:to>
      <xdr:col>2</xdr:col>
      <xdr:colOff>666750</xdr:colOff>
      <xdr:row>30</xdr:row>
      <xdr:rowOff>152400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47875" y="6457950"/>
          <a:ext cx="666750" cy="3429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29</xdr:row>
      <xdr:rowOff>0</xdr:rowOff>
    </xdr:from>
    <xdr:to>
      <xdr:col>3</xdr:col>
      <xdr:colOff>666750</xdr:colOff>
      <xdr:row>30</xdr:row>
      <xdr:rowOff>152400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038475" y="6457950"/>
          <a:ext cx="666750" cy="3429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29</xdr:row>
      <xdr:rowOff>0</xdr:rowOff>
    </xdr:from>
    <xdr:to>
      <xdr:col>4</xdr:col>
      <xdr:colOff>638175</xdr:colOff>
      <xdr:row>30</xdr:row>
      <xdr:rowOff>152400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810000" y="6457950"/>
          <a:ext cx="638175" cy="3429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46</xdr:row>
      <xdr:rowOff>0</xdr:rowOff>
    </xdr:from>
    <xdr:to>
      <xdr:col>2</xdr:col>
      <xdr:colOff>781050</xdr:colOff>
      <xdr:row>48</xdr:row>
      <xdr:rowOff>0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781175" y="11858625"/>
          <a:ext cx="781050" cy="381000"/>
        </a:xfrm>
        <a:prstGeom prst="rect">
          <a:avLst/>
        </a:prstGeom>
        <a:noFill/>
      </xdr:spPr>
    </xdr:pic>
    <xdr:clientData/>
  </xdr:twoCellAnchor>
  <xdr:twoCellAnchor>
    <xdr:from>
      <xdr:col>3</xdr:col>
      <xdr:colOff>0</xdr:colOff>
      <xdr:row>46</xdr:row>
      <xdr:rowOff>0</xdr:rowOff>
    </xdr:from>
    <xdr:to>
      <xdr:col>3</xdr:col>
      <xdr:colOff>828675</xdr:colOff>
      <xdr:row>48</xdr:row>
      <xdr:rowOff>0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724150" y="11858625"/>
          <a:ext cx="828675" cy="381000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46</xdr:row>
      <xdr:rowOff>0</xdr:rowOff>
    </xdr:from>
    <xdr:to>
      <xdr:col>5</xdr:col>
      <xdr:colOff>142875</xdr:colOff>
      <xdr:row>48</xdr:row>
      <xdr:rowOff>57150</xdr:rowOff>
    </xdr:to>
    <xdr:pic>
      <xdr:nvPicPr>
        <xdr:cNvPr id="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914775" y="11858625"/>
          <a:ext cx="914400" cy="4381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5"/>
  <sheetViews>
    <sheetView topLeftCell="A124" workbookViewId="0">
      <selection activeCell="L143" sqref="L143"/>
    </sheetView>
  </sheetViews>
  <sheetFormatPr defaultRowHeight="15"/>
  <cols>
    <col min="1" max="1" width="3.7109375" customWidth="1"/>
    <col min="5" max="5" width="10" customWidth="1"/>
    <col min="7" max="7" width="11" bestFit="1" customWidth="1"/>
    <col min="9" max="9" width="15.5703125" bestFit="1" customWidth="1"/>
  </cols>
  <sheetData>
    <row r="1" spans="1:10" ht="16.5">
      <c r="B1" s="121" t="s">
        <v>0</v>
      </c>
      <c r="C1" s="121"/>
      <c r="D1" s="121"/>
      <c r="E1" s="121"/>
      <c r="F1" s="121"/>
      <c r="G1" s="121"/>
      <c r="H1" s="121"/>
      <c r="I1" s="121"/>
      <c r="J1" s="121"/>
    </row>
    <row r="2" spans="1:10" ht="15.75">
      <c r="B2" s="1"/>
      <c r="C2" s="1"/>
      <c r="D2" s="2"/>
      <c r="E2" s="3"/>
      <c r="F2" s="3"/>
      <c r="G2" s="3"/>
      <c r="H2" s="3"/>
      <c r="I2" s="3"/>
      <c r="J2" s="3"/>
    </row>
    <row r="3" spans="1:10" ht="25.5" customHeight="1">
      <c r="A3" s="13">
        <v>1</v>
      </c>
      <c r="B3" s="127" t="s">
        <v>295</v>
      </c>
      <c r="C3" s="127"/>
      <c r="D3" s="127"/>
      <c r="E3" s="127"/>
      <c r="F3" s="127"/>
      <c r="G3" s="4">
        <v>130000</v>
      </c>
      <c r="H3" s="5"/>
      <c r="I3" s="6">
        <v>36318</v>
      </c>
      <c r="J3" s="3"/>
    </row>
    <row r="4" spans="1:10" ht="27.75" customHeight="1">
      <c r="A4" s="13">
        <v>2</v>
      </c>
      <c r="B4" s="128" t="s">
        <v>296</v>
      </c>
      <c r="C4" s="128"/>
      <c r="D4" s="128"/>
      <c r="E4" s="128"/>
      <c r="F4" s="128"/>
      <c r="G4" s="4">
        <v>130000</v>
      </c>
      <c r="H4" s="5"/>
      <c r="I4" s="6" t="s">
        <v>1</v>
      </c>
      <c r="J4" s="3"/>
    </row>
    <row r="5" spans="1:10" ht="15.75">
      <c r="A5" s="7">
        <v>3</v>
      </c>
      <c r="B5" s="8" t="s">
        <v>2</v>
      </c>
      <c r="C5" s="8"/>
      <c r="D5" s="8"/>
      <c r="E5" s="8"/>
      <c r="G5" s="9"/>
      <c r="H5" s="4"/>
      <c r="I5" s="3" t="s">
        <v>292</v>
      </c>
      <c r="J5" s="3"/>
    </row>
    <row r="6" spans="1:10" ht="42.75" customHeight="1">
      <c r="A6" s="10">
        <v>4</v>
      </c>
      <c r="B6" s="122" t="s">
        <v>3</v>
      </c>
      <c r="C6" s="122"/>
      <c r="D6" s="122"/>
      <c r="E6" s="11"/>
      <c r="G6" s="46" t="s">
        <v>4</v>
      </c>
      <c r="H6" s="4"/>
      <c r="I6" s="4"/>
      <c r="J6" s="3"/>
    </row>
    <row r="7" spans="1:10" ht="45.75" customHeight="1">
      <c r="A7" s="13">
        <v>5</v>
      </c>
      <c r="B7" s="122" t="s">
        <v>5</v>
      </c>
      <c r="C7" s="122"/>
      <c r="D7" s="122"/>
      <c r="E7" s="122"/>
      <c r="G7" s="46" t="s">
        <v>4</v>
      </c>
      <c r="H7" s="4"/>
      <c r="I7" s="4"/>
      <c r="J7" s="3"/>
    </row>
    <row r="8" spans="1:10" ht="15.75">
      <c r="A8">
        <v>6</v>
      </c>
      <c r="B8" s="8" t="s">
        <v>6</v>
      </c>
      <c r="C8" s="8"/>
      <c r="D8" s="8"/>
      <c r="E8" s="8"/>
      <c r="G8" s="12" t="s">
        <v>4</v>
      </c>
      <c r="H8" s="4"/>
      <c r="I8" s="4"/>
      <c r="J8" s="3"/>
    </row>
    <row r="9" spans="1:10" ht="15.75">
      <c r="A9">
        <v>7</v>
      </c>
      <c r="B9" s="8" t="s">
        <v>7</v>
      </c>
      <c r="C9" s="8"/>
      <c r="D9" s="8"/>
      <c r="E9" s="8"/>
      <c r="G9" s="12" t="s">
        <v>8</v>
      </c>
      <c r="H9" s="4"/>
      <c r="I9" s="4" t="s">
        <v>9</v>
      </c>
      <c r="J9" s="3"/>
    </row>
    <row r="10" spans="1:10" ht="15.75">
      <c r="A10">
        <v>8</v>
      </c>
      <c r="B10" s="8" t="s">
        <v>10</v>
      </c>
      <c r="C10" s="14"/>
      <c r="D10" s="15"/>
      <c r="E10" s="3"/>
      <c r="G10" s="9"/>
      <c r="H10" s="9"/>
      <c r="I10" s="3" t="s">
        <v>11</v>
      </c>
      <c r="J10" s="3"/>
    </row>
    <row r="11" spans="1:10" ht="15.75">
      <c r="B11" s="123" t="s">
        <v>12</v>
      </c>
      <c r="C11" s="124" t="s">
        <v>13</v>
      </c>
      <c r="D11" s="125" t="s">
        <v>14</v>
      </c>
      <c r="E11" s="126" t="s">
        <v>15</v>
      </c>
      <c r="F11" s="126"/>
      <c r="G11" s="126"/>
      <c r="H11" s="126"/>
      <c r="I11" s="126"/>
      <c r="J11" s="3"/>
    </row>
    <row r="12" spans="1:10" ht="15.75">
      <c r="B12" s="123"/>
      <c r="C12" s="124"/>
      <c r="D12" s="124"/>
      <c r="E12" s="41">
        <v>7.4999999999999997E-2</v>
      </c>
      <c r="F12" s="42"/>
      <c r="G12" s="41">
        <v>0.09</v>
      </c>
      <c r="H12" s="42"/>
      <c r="I12" s="41">
        <v>0.11</v>
      </c>
      <c r="J12" s="3"/>
    </row>
    <row r="13" spans="1:10" ht="15.75">
      <c r="B13" s="17"/>
      <c r="C13" s="1"/>
      <c r="D13" s="3"/>
      <c r="E13" s="3"/>
      <c r="F13" s="3"/>
      <c r="G13" s="3"/>
      <c r="H13" s="3"/>
      <c r="I13" s="3"/>
      <c r="J13" s="3"/>
    </row>
    <row r="14" spans="1:10" ht="15.75">
      <c r="B14" s="18"/>
      <c r="C14" s="19"/>
      <c r="D14" s="3" t="s">
        <v>16</v>
      </c>
      <c r="E14" s="3"/>
      <c r="F14" s="3"/>
      <c r="G14" s="3"/>
      <c r="H14" s="3"/>
      <c r="I14" s="3"/>
      <c r="J14" s="3"/>
    </row>
    <row r="15" spans="1:10" ht="15.75">
      <c r="B15" s="18">
        <v>36342</v>
      </c>
      <c r="C15" s="19"/>
      <c r="D15" s="3"/>
      <c r="E15" s="3">
        <v>50000</v>
      </c>
      <c r="F15" s="3"/>
      <c r="G15" s="3">
        <v>80000</v>
      </c>
      <c r="H15" s="3"/>
      <c r="I15" s="20"/>
      <c r="J15" s="3"/>
    </row>
    <row r="16" spans="1:10" ht="15.75">
      <c r="B16" s="18">
        <v>36373</v>
      </c>
      <c r="C16" s="19"/>
      <c r="E16" s="3">
        <v>50000</v>
      </c>
      <c r="F16" s="3"/>
      <c r="G16" s="3">
        <v>80000</v>
      </c>
      <c r="H16" s="3"/>
      <c r="I16" s="20"/>
      <c r="J16" s="3"/>
    </row>
    <row r="17" spans="2:10" ht="15.75">
      <c r="B17" s="18">
        <v>36404</v>
      </c>
      <c r="C17" s="19"/>
      <c r="E17" s="3">
        <v>50000</v>
      </c>
      <c r="F17" s="3"/>
      <c r="G17" s="3">
        <v>80000</v>
      </c>
      <c r="H17" s="3"/>
      <c r="I17" s="20"/>
      <c r="J17" s="3"/>
    </row>
    <row r="18" spans="2:10" ht="15.75">
      <c r="B18" s="18">
        <v>36434</v>
      </c>
      <c r="C18" s="19"/>
      <c r="E18" s="3">
        <v>50000</v>
      </c>
      <c r="F18" s="3"/>
      <c r="G18" s="3">
        <v>80000</v>
      </c>
      <c r="H18" s="3"/>
    </row>
    <row r="19" spans="2:10" ht="15.75">
      <c r="B19" s="18">
        <v>36465</v>
      </c>
      <c r="C19" s="19"/>
      <c r="E19" s="3">
        <v>50000</v>
      </c>
      <c r="F19" s="3"/>
      <c r="G19" s="3">
        <v>100000</v>
      </c>
      <c r="H19" s="3"/>
      <c r="I19" s="20">
        <v>110000</v>
      </c>
      <c r="J19" s="3"/>
    </row>
    <row r="20" spans="2:10" ht="15.75">
      <c r="B20" s="18">
        <v>36495</v>
      </c>
      <c r="C20" s="19"/>
      <c r="E20" s="3">
        <v>50000</v>
      </c>
      <c r="F20" s="3"/>
      <c r="G20" s="3">
        <v>100000</v>
      </c>
      <c r="H20" s="3"/>
      <c r="I20" s="20">
        <f t="shared" ref="I20:I75" si="0">I19-D19</f>
        <v>110000</v>
      </c>
      <c r="J20" s="3"/>
    </row>
    <row r="21" spans="2:10" ht="15.75">
      <c r="B21" s="18">
        <v>36526</v>
      </c>
      <c r="C21" s="19"/>
      <c r="E21" s="3">
        <v>50000</v>
      </c>
      <c r="F21" s="3"/>
      <c r="G21" s="3">
        <v>100000</v>
      </c>
      <c r="H21" s="3"/>
      <c r="I21" s="20">
        <f t="shared" si="0"/>
        <v>110000</v>
      </c>
      <c r="J21" s="3"/>
    </row>
    <row r="22" spans="2:10" ht="15.75">
      <c r="B22" s="18">
        <v>36557</v>
      </c>
      <c r="C22" s="19"/>
      <c r="E22" s="3">
        <v>50000</v>
      </c>
      <c r="F22" s="3"/>
      <c r="G22" s="3">
        <v>100000</v>
      </c>
      <c r="H22" s="3"/>
      <c r="I22" s="20">
        <f t="shared" si="0"/>
        <v>110000</v>
      </c>
      <c r="J22" s="3"/>
    </row>
    <row r="23" spans="2:10" ht="15.75">
      <c r="B23" s="18">
        <v>36586</v>
      </c>
      <c r="C23" s="19"/>
      <c r="E23" s="3">
        <v>50000</v>
      </c>
      <c r="F23" s="3"/>
      <c r="G23" s="3">
        <v>100000</v>
      </c>
      <c r="H23" s="3"/>
      <c r="I23" s="20">
        <f t="shared" si="0"/>
        <v>110000</v>
      </c>
      <c r="J23" s="20"/>
    </row>
    <row r="24" spans="2:10" ht="15.75">
      <c r="B24" s="18">
        <v>36617</v>
      </c>
      <c r="C24" s="19"/>
      <c r="E24" s="3">
        <v>50000</v>
      </c>
      <c r="F24" s="3"/>
      <c r="G24" s="3">
        <v>100000</v>
      </c>
      <c r="H24" s="3"/>
      <c r="I24" s="20">
        <f t="shared" si="0"/>
        <v>110000</v>
      </c>
      <c r="J24" s="3"/>
    </row>
    <row r="25" spans="2:10" ht="15.75">
      <c r="B25" s="18">
        <v>36647</v>
      </c>
      <c r="C25" s="19"/>
      <c r="D25" s="3"/>
      <c r="E25" s="3">
        <v>50000</v>
      </c>
      <c r="F25" s="3"/>
      <c r="G25" s="3">
        <v>100000</v>
      </c>
      <c r="H25" s="3"/>
      <c r="I25" s="20">
        <f t="shared" si="0"/>
        <v>110000</v>
      </c>
      <c r="J25" s="3"/>
    </row>
    <row r="26" spans="2:10" ht="15.75">
      <c r="B26" s="18">
        <v>36678</v>
      </c>
      <c r="C26" s="19"/>
      <c r="D26" s="3"/>
      <c r="E26" s="3">
        <v>50000</v>
      </c>
      <c r="F26" s="3"/>
      <c r="G26" s="3">
        <v>100000</v>
      </c>
      <c r="H26" s="3"/>
      <c r="I26" s="20">
        <f t="shared" si="0"/>
        <v>110000</v>
      </c>
      <c r="J26" s="3"/>
    </row>
    <row r="27" spans="2:10" ht="15.75">
      <c r="B27" s="18">
        <v>36708</v>
      </c>
      <c r="C27" s="19"/>
      <c r="D27" s="3"/>
      <c r="E27" s="3">
        <v>50000</v>
      </c>
      <c r="F27" s="3"/>
      <c r="G27" s="3">
        <v>100000</v>
      </c>
      <c r="H27" s="3"/>
      <c r="I27" s="20">
        <f t="shared" si="0"/>
        <v>110000</v>
      </c>
      <c r="J27" s="3"/>
    </row>
    <row r="28" spans="2:10" ht="15.75">
      <c r="B28" s="18">
        <v>36739</v>
      </c>
      <c r="C28" s="19"/>
      <c r="D28" s="3"/>
      <c r="E28" s="3">
        <v>50000</v>
      </c>
      <c r="F28" s="3"/>
      <c r="G28" s="3">
        <v>100000</v>
      </c>
      <c r="H28" s="3"/>
      <c r="I28" s="20">
        <f t="shared" si="0"/>
        <v>110000</v>
      </c>
      <c r="J28" s="3"/>
    </row>
    <row r="29" spans="2:10" ht="15.75">
      <c r="B29" s="18">
        <v>36770</v>
      </c>
      <c r="C29" s="19"/>
      <c r="D29" s="3"/>
      <c r="E29" s="3">
        <v>50000</v>
      </c>
      <c r="F29" s="3"/>
      <c r="G29" s="3">
        <v>100000</v>
      </c>
      <c r="H29" s="3"/>
      <c r="I29" s="20">
        <f t="shared" si="0"/>
        <v>110000</v>
      </c>
      <c r="J29" s="3"/>
    </row>
    <row r="30" spans="2:10" ht="15.75">
      <c r="B30" s="18">
        <v>36800</v>
      </c>
      <c r="C30" s="19"/>
      <c r="D30" s="3"/>
      <c r="E30" s="3">
        <v>50000</v>
      </c>
      <c r="F30" s="3"/>
      <c r="G30" s="3">
        <v>100000</v>
      </c>
      <c r="H30" s="3"/>
      <c r="I30" s="20">
        <f t="shared" si="0"/>
        <v>110000</v>
      </c>
      <c r="J30" s="3"/>
    </row>
    <row r="31" spans="2:10" ht="15.75">
      <c r="B31" s="18">
        <v>36831</v>
      </c>
      <c r="C31" s="19"/>
      <c r="D31" s="3"/>
      <c r="E31" s="3">
        <v>50000</v>
      </c>
      <c r="F31" s="3"/>
      <c r="G31" s="3">
        <v>100000</v>
      </c>
      <c r="H31" s="3"/>
      <c r="I31" s="20">
        <f t="shared" si="0"/>
        <v>110000</v>
      </c>
      <c r="J31" s="3"/>
    </row>
    <row r="32" spans="2:10" ht="15.75">
      <c r="B32" s="18">
        <v>36861</v>
      </c>
      <c r="C32" s="19" t="s">
        <v>17</v>
      </c>
      <c r="D32" s="3">
        <v>2600</v>
      </c>
      <c r="E32" s="3">
        <v>50000</v>
      </c>
      <c r="F32" s="3"/>
      <c r="G32" s="3">
        <v>100000</v>
      </c>
      <c r="H32" s="3"/>
      <c r="I32" s="20">
        <f t="shared" si="0"/>
        <v>110000</v>
      </c>
      <c r="J32" s="3"/>
    </row>
    <row r="33" spans="2:10" ht="15.75">
      <c r="B33" s="18">
        <v>36892</v>
      </c>
      <c r="C33" s="19" t="s">
        <v>18</v>
      </c>
      <c r="D33" s="3">
        <v>2600</v>
      </c>
      <c r="E33" s="3">
        <v>50000</v>
      </c>
      <c r="F33" s="3"/>
      <c r="G33" s="3">
        <v>100000</v>
      </c>
      <c r="H33" s="3"/>
      <c r="I33" s="20">
        <f t="shared" si="0"/>
        <v>107400</v>
      </c>
      <c r="J33" s="3"/>
    </row>
    <row r="34" spans="2:10" ht="15.75">
      <c r="B34" s="18">
        <v>36923</v>
      </c>
      <c r="C34" s="19" t="s">
        <v>19</v>
      </c>
      <c r="D34" s="3">
        <v>2600</v>
      </c>
      <c r="E34" s="3">
        <v>50000</v>
      </c>
      <c r="F34" s="3"/>
      <c r="G34" s="3">
        <v>100000</v>
      </c>
      <c r="H34" s="3"/>
      <c r="I34" s="20">
        <f t="shared" si="0"/>
        <v>104800</v>
      </c>
      <c r="J34" s="3"/>
    </row>
    <row r="35" spans="2:10" ht="15.75">
      <c r="B35" s="18">
        <v>36951</v>
      </c>
      <c r="C35" s="19" t="s">
        <v>20</v>
      </c>
      <c r="D35" s="3">
        <v>2600</v>
      </c>
      <c r="E35" s="3">
        <v>50000</v>
      </c>
      <c r="F35" s="3"/>
      <c r="G35" s="3">
        <v>100000</v>
      </c>
      <c r="H35" s="3"/>
      <c r="I35" s="20">
        <f t="shared" si="0"/>
        <v>102200</v>
      </c>
      <c r="J35" s="3"/>
    </row>
    <row r="36" spans="2:10" ht="15.75">
      <c r="B36" s="18">
        <v>36982</v>
      </c>
      <c r="C36" s="19" t="s">
        <v>21</v>
      </c>
      <c r="D36" s="3">
        <v>2600</v>
      </c>
      <c r="E36" s="3">
        <v>50000</v>
      </c>
      <c r="F36" s="3"/>
      <c r="G36" s="3">
        <v>100000</v>
      </c>
      <c r="H36" s="3"/>
      <c r="I36" s="20">
        <f t="shared" si="0"/>
        <v>99600</v>
      </c>
      <c r="J36" s="3"/>
    </row>
    <row r="37" spans="2:10" ht="15.75">
      <c r="B37" s="18">
        <v>37012</v>
      </c>
      <c r="C37" s="19" t="s">
        <v>22</v>
      </c>
      <c r="D37" s="3">
        <v>2600</v>
      </c>
      <c r="E37" s="3">
        <v>50000</v>
      </c>
      <c r="F37" s="3"/>
      <c r="G37" s="3">
        <v>100000</v>
      </c>
      <c r="H37" s="3"/>
      <c r="I37" s="20">
        <f t="shared" si="0"/>
        <v>97000</v>
      </c>
      <c r="J37" s="3"/>
    </row>
    <row r="38" spans="2:10" ht="15.75">
      <c r="B38" s="18">
        <v>37043</v>
      </c>
      <c r="C38" s="19" t="s">
        <v>23</v>
      </c>
      <c r="D38" s="3">
        <v>2600</v>
      </c>
      <c r="E38" s="3">
        <v>50000</v>
      </c>
      <c r="F38" s="3"/>
      <c r="G38" s="3">
        <v>100000</v>
      </c>
      <c r="H38" s="3"/>
      <c r="I38" s="20">
        <f t="shared" si="0"/>
        <v>94400</v>
      </c>
      <c r="J38" s="3"/>
    </row>
    <row r="39" spans="2:10" ht="15.75">
      <c r="B39" s="18">
        <v>37073</v>
      </c>
      <c r="C39" s="19" t="s">
        <v>24</v>
      </c>
      <c r="D39" s="3">
        <v>2600</v>
      </c>
      <c r="E39" s="3">
        <v>50000</v>
      </c>
      <c r="F39" s="3"/>
      <c r="G39" s="3">
        <v>100000</v>
      </c>
      <c r="H39" s="3"/>
      <c r="I39" s="20">
        <f t="shared" si="0"/>
        <v>91800</v>
      </c>
      <c r="J39" s="3"/>
    </row>
    <row r="40" spans="2:10" ht="15.75">
      <c r="B40" s="18">
        <v>37104</v>
      </c>
      <c r="C40" s="19" t="s">
        <v>25</v>
      </c>
      <c r="D40" s="3">
        <v>2600</v>
      </c>
      <c r="E40" s="3">
        <v>50000</v>
      </c>
      <c r="F40" s="3"/>
      <c r="G40" s="3">
        <v>100000</v>
      </c>
      <c r="H40" s="3"/>
      <c r="I40" s="20">
        <f t="shared" si="0"/>
        <v>89200</v>
      </c>
      <c r="J40" s="3"/>
    </row>
    <row r="41" spans="2:10" ht="15.75">
      <c r="B41" s="18">
        <v>37135</v>
      </c>
      <c r="C41" s="19" t="s">
        <v>26</v>
      </c>
      <c r="D41" s="3">
        <v>2600</v>
      </c>
      <c r="E41" s="3">
        <v>50000</v>
      </c>
      <c r="F41" s="3"/>
      <c r="G41" s="3">
        <v>100000</v>
      </c>
      <c r="H41" s="3"/>
      <c r="I41" s="20">
        <f t="shared" si="0"/>
        <v>86600</v>
      </c>
      <c r="J41" s="3"/>
    </row>
    <row r="42" spans="2:10" ht="15.75">
      <c r="B42" s="18">
        <v>37165</v>
      </c>
      <c r="C42" s="19" t="s">
        <v>27</v>
      </c>
      <c r="D42" s="3">
        <v>2600</v>
      </c>
      <c r="E42" s="3">
        <v>50000</v>
      </c>
      <c r="F42" s="3"/>
      <c r="G42" s="3">
        <v>100000</v>
      </c>
      <c r="H42" s="3"/>
      <c r="I42" s="20">
        <f t="shared" si="0"/>
        <v>84000</v>
      </c>
      <c r="J42" s="3"/>
    </row>
    <row r="43" spans="2:10" ht="15.75">
      <c r="B43" s="18">
        <v>37196</v>
      </c>
      <c r="C43" s="19" t="s">
        <v>28</v>
      </c>
      <c r="D43" s="3">
        <v>2600</v>
      </c>
      <c r="E43" s="3">
        <v>50000</v>
      </c>
      <c r="F43" s="3"/>
      <c r="G43" s="3">
        <v>100000</v>
      </c>
      <c r="H43" s="3"/>
      <c r="I43" s="20">
        <f t="shared" si="0"/>
        <v>81400</v>
      </c>
      <c r="J43" s="3"/>
    </row>
    <row r="44" spans="2:10" ht="15.75">
      <c r="B44" s="18">
        <v>37226</v>
      </c>
      <c r="C44" s="19" t="s">
        <v>29</v>
      </c>
      <c r="D44" s="3">
        <v>2600</v>
      </c>
      <c r="E44" s="3">
        <v>50000</v>
      </c>
      <c r="F44" s="3"/>
      <c r="G44" s="3">
        <v>100000</v>
      </c>
      <c r="H44" s="3"/>
      <c r="I44" s="20">
        <f t="shared" si="0"/>
        <v>78800</v>
      </c>
      <c r="J44" s="3"/>
    </row>
    <row r="45" spans="2:10" ht="15.75">
      <c r="B45" s="18">
        <v>37257</v>
      </c>
      <c r="C45" s="19" t="s">
        <v>30</v>
      </c>
      <c r="D45" s="3">
        <v>2600</v>
      </c>
      <c r="E45" s="3">
        <v>50000</v>
      </c>
      <c r="F45" s="3"/>
      <c r="G45" s="3">
        <v>100000</v>
      </c>
      <c r="H45" s="3"/>
      <c r="I45" s="20">
        <f t="shared" si="0"/>
        <v>76200</v>
      </c>
      <c r="J45" s="3"/>
    </row>
    <row r="46" spans="2:10" ht="15.75">
      <c r="B46" s="18">
        <v>37288</v>
      </c>
      <c r="C46" s="19" t="s">
        <v>31</v>
      </c>
      <c r="D46" s="3">
        <v>2600</v>
      </c>
      <c r="E46" s="3">
        <v>50000</v>
      </c>
      <c r="F46" s="3"/>
      <c r="G46" s="3">
        <v>100000</v>
      </c>
      <c r="H46" s="3"/>
      <c r="I46" s="20">
        <f t="shared" si="0"/>
        <v>73600</v>
      </c>
      <c r="J46" s="3"/>
    </row>
    <row r="47" spans="2:10" ht="15.75">
      <c r="B47" s="18">
        <v>37316</v>
      </c>
      <c r="C47" s="19" t="s">
        <v>32</v>
      </c>
      <c r="D47" s="3">
        <v>2600</v>
      </c>
      <c r="E47" s="3">
        <v>50000</v>
      </c>
      <c r="F47" s="3"/>
      <c r="G47" s="3">
        <v>100000</v>
      </c>
      <c r="H47" s="3"/>
      <c r="I47" s="20">
        <f t="shared" si="0"/>
        <v>71000</v>
      </c>
      <c r="J47" s="3"/>
    </row>
    <row r="48" spans="2:10" ht="15.75">
      <c r="B48" s="18">
        <v>37347</v>
      </c>
      <c r="C48" s="19" t="s">
        <v>33</v>
      </c>
      <c r="D48" s="3">
        <v>2600</v>
      </c>
      <c r="E48" s="3">
        <v>50000</v>
      </c>
      <c r="F48" s="3"/>
      <c r="G48" s="3">
        <v>100000</v>
      </c>
      <c r="H48" s="3"/>
      <c r="I48" s="20">
        <f t="shared" si="0"/>
        <v>68400</v>
      </c>
      <c r="J48" s="3"/>
    </row>
    <row r="49" spans="2:10" ht="15.75">
      <c r="B49" s="18">
        <v>37377</v>
      </c>
      <c r="C49" s="19" t="s">
        <v>34</v>
      </c>
      <c r="D49" s="3">
        <v>2600</v>
      </c>
      <c r="E49" s="3">
        <v>50000</v>
      </c>
      <c r="F49" s="3"/>
      <c r="G49" s="3">
        <v>100000</v>
      </c>
      <c r="H49" s="3"/>
      <c r="I49" s="20">
        <f t="shared" si="0"/>
        <v>65800</v>
      </c>
      <c r="J49" s="3"/>
    </row>
    <row r="50" spans="2:10" ht="15.75">
      <c r="B50" s="18">
        <v>37408</v>
      </c>
      <c r="C50" s="19" t="s">
        <v>35</v>
      </c>
      <c r="D50" s="3">
        <v>2600</v>
      </c>
      <c r="E50" s="3">
        <v>50000</v>
      </c>
      <c r="F50" s="3"/>
      <c r="G50" s="3">
        <v>100000</v>
      </c>
      <c r="H50" s="3"/>
      <c r="I50" s="20">
        <f t="shared" si="0"/>
        <v>63200</v>
      </c>
      <c r="J50" s="3"/>
    </row>
    <row r="51" spans="2:10" ht="15.75">
      <c r="B51" s="18">
        <v>37438</v>
      </c>
      <c r="C51" s="19" t="s">
        <v>36</v>
      </c>
      <c r="D51" s="3">
        <v>2600</v>
      </c>
      <c r="E51" s="3">
        <v>50000</v>
      </c>
      <c r="F51" s="3"/>
      <c r="G51" s="3">
        <v>100000</v>
      </c>
      <c r="H51" s="3"/>
      <c r="I51" s="20">
        <f t="shared" si="0"/>
        <v>60600</v>
      </c>
      <c r="J51" s="3"/>
    </row>
    <row r="52" spans="2:10" ht="15.75">
      <c r="B52" s="18">
        <v>37469</v>
      </c>
      <c r="C52" s="19" t="s">
        <v>37</v>
      </c>
      <c r="D52" s="3">
        <v>2600</v>
      </c>
      <c r="E52" s="3">
        <v>50000</v>
      </c>
      <c r="F52" s="3"/>
      <c r="G52" s="3">
        <v>100000</v>
      </c>
      <c r="H52" s="3"/>
      <c r="I52" s="20">
        <f t="shared" si="0"/>
        <v>58000</v>
      </c>
      <c r="J52" s="3"/>
    </row>
    <row r="53" spans="2:10" ht="15.75">
      <c r="B53" s="18">
        <v>37500</v>
      </c>
      <c r="C53" s="19" t="s">
        <v>38</v>
      </c>
      <c r="D53" s="3">
        <v>2600</v>
      </c>
      <c r="E53" s="3">
        <v>50000</v>
      </c>
      <c r="F53" s="3"/>
      <c r="G53" s="3">
        <v>100000</v>
      </c>
      <c r="H53" s="3"/>
      <c r="I53" s="20">
        <f t="shared" si="0"/>
        <v>55400</v>
      </c>
      <c r="J53" s="3"/>
    </row>
    <row r="54" spans="2:10" ht="15.75">
      <c r="B54" s="18">
        <v>37530</v>
      </c>
      <c r="C54" s="19" t="s">
        <v>39</v>
      </c>
      <c r="D54" s="3">
        <v>2600</v>
      </c>
      <c r="E54" s="3">
        <v>50000</v>
      </c>
      <c r="F54" s="3"/>
      <c r="G54" s="3">
        <v>100000</v>
      </c>
      <c r="H54" s="3"/>
      <c r="I54" s="20">
        <f t="shared" si="0"/>
        <v>52800</v>
      </c>
      <c r="J54" s="3"/>
    </row>
    <row r="55" spans="2:10" ht="15.75">
      <c r="B55" s="18">
        <v>37561</v>
      </c>
      <c r="C55" s="19" t="s">
        <v>40</v>
      </c>
      <c r="D55" s="3">
        <v>2600</v>
      </c>
      <c r="E55" s="3">
        <v>50000</v>
      </c>
      <c r="F55" s="3"/>
      <c r="G55" s="3">
        <v>100000</v>
      </c>
      <c r="H55" s="3"/>
      <c r="I55" s="20">
        <f t="shared" si="0"/>
        <v>50200</v>
      </c>
      <c r="J55" s="3"/>
    </row>
    <row r="56" spans="2:10" ht="15.75">
      <c r="B56" s="18">
        <v>37591</v>
      </c>
      <c r="C56" s="19" t="s">
        <v>41</v>
      </c>
      <c r="D56" s="3">
        <v>2600</v>
      </c>
      <c r="E56" s="3">
        <v>50000</v>
      </c>
      <c r="F56" s="3"/>
      <c r="G56" s="3">
        <v>100000</v>
      </c>
      <c r="H56" s="3"/>
      <c r="I56" s="20">
        <f t="shared" si="0"/>
        <v>47600</v>
      </c>
      <c r="J56" s="3"/>
    </row>
    <row r="57" spans="2:10" ht="15.75">
      <c r="B57" s="18">
        <v>37622</v>
      </c>
      <c r="C57" s="19" t="s">
        <v>42</v>
      </c>
      <c r="D57" s="3">
        <v>2600</v>
      </c>
      <c r="E57" s="3">
        <v>50000</v>
      </c>
      <c r="F57" s="3"/>
      <c r="G57" s="3">
        <v>100000</v>
      </c>
      <c r="H57" s="3"/>
      <c r="I57" s="20">
        <f t="shared" si="0"/>
        <v>45000</v>
      </c>
      <c r="J57" s="3"/>
    </row>
    <row r="58" spans="2:10" ht="15.75">
      <c r="B58" s="18">
        <v>37653</v>
      </c>
      <c r="C58" s="19" t="s">
        <v>43</v>
      </c>
      <c r="D58" s="3">
        <v>2600</v>
      </c>
      <c r="E58" s="3">
        <v>50000</v>
      </c>
      <c r="F58" s="3"/>
      <c r="G58" s="3">
        <v>100000</v>
      </c>
      <c r="H58" s="3"/>
      <c r="I58" s="20">
        <f t="shared" si="0"/>
        <v>42400</v>
      </c>
      <c r="J58" s="3"/>
    </row>
    <row r="59" spans="2:10" ht="15.75">
      <c r="B59" s="18">
        <v>37681</v>
      </c>
      <c r="C59" s="19" t="s">
        <v>44</v>
      </c>
      <c r="D59" s="3">
        <v>2600</v>
      </c>
      <c r="E59" s="3">
        <v>50000</v>
      </c>
      <c r="F59" s="3"/>
      <c r="G59" s="3">
        <v>100000</v>
      </c>
      <c r="H59" s="3"/>
      <c r="I59" s="20">
        <f t="shared" si="0"/>
        <v>39800</v>
      </c>
      <c r="J59" s="3"/>
    </row>
    <row r="60" spans="2:10" ht="15.75">
      <c r="B60" s="18">
        <v>37712</v>
      </c>
      <c r="C60" s="19" t="s">
        <v>45</v>
      </c>
      <c r="D60" s="3">
        <v>2600</v>
      </c>
      <c r="E60" s="3">
        <v>50000</v>
      </c>
      <c r="F60" s="3"/>
      <c r="G60" s="3">
        <v>100000</v>
      </c>
      <c r="H60" s="3"/>
      <c r="I60" s="20">
        <f t="shared" si="0"/>
        <v>37200</v>
      </c>
      <c r="J60" s="3"/>
    </row>
    <row r="61" spans="2:10" ht="15.75">
      <c r="B61" s="18">
        <v>37742</v>
      </c>
      <c r="C61" s="19" t="s">
        <v>46</v>
      </c>
      <c r="D61" s="3">
        <v>2600</v>
      </c>
      <c r="E61" s="3">
        <v>50000</v>
      </c>
      <c r="F61" s="3"/>
      <c r="G61" s="3">
        <v>100000</v>
      </c>
      <c r="H61" s="3"/>
      <c r="I61" s="20">
        <f t="shared" si="0"/>
        <v>34600</v>
      </c>
      <c r="J61" s="3"/>
    </row>
    <row r="62" spans="2:10" ht="15.75">
      <c r="B62" s="18">
        <v>37773</v>
      </c>
      <c r="C62" s="19" t="s">
        <v>47</v>
      </c>
      <c r="D62" s="3">
        <v>2600</v>
      </c>
      <c r="E62" s="3">
        <v>50000</v>
      </c>
      <c r="F62" s="3"/>
      <c r="G62" s="3">
        <v>100000</v>
      </c>
      <c r="H62" s="3"/>
      <c r="I62" s="20">
        <f t="shared" si="0"/>
        <v>32000</v>
      </c>
      <c r="J62" s="3"/>
    </row>
    <row r="63" spans="2:10" ht="15.75">
      <c r="B63" s="18">
        <v>37803</v>
      </c>
      <c r="C63" s="19"/>
      <c r="D63" s="3">
        <v>0</v>
      </c>
      <c r="E63" s="3">
        <v>50000</v>
      </c>
      <c r="F63" s="3"/>
      <c r="G63" s="3">
        <v>100000</v>
      </c>
      <c r="H63" s="3"/>
      <c r="I63" s="20">
        <f t="shared" si="0"/>
        <v>29400</v>
      </c>
      <c r="J63" s="3"/>
    </row>
    <row r="64" spans="2:10" ht="15.75">
      <c r="B64" s="18">
        <v>37834</v>
      </c>
      <c r="C64" s="19" t="s">
        <v>48</v>
      </c>
      <c r="D64" s="3">
        <v>2600</v>
      </c>
      <c r="E64" s="3">
        <v>50000</v>
      </c>
      <c r="F64" s="3"/>
      <c r="G64" s="3">
        <v>100000</v>
      </c>
      <c r="H64" s="3"/>
      <c r="I64" s="20">
        <f t="shared" si="0"/>
        <v>29400</v>
      </c>
      <c r="J64" s="3"/>
    </row>
    <row r="65" spans="2:10" ht="15.75">
      <c r="B65" s="18">
        <v>37865</v>
      </c>
      <c r="C65" s="19" t="s">
        <v>49</v>
      </c>
      <c r="D65" s="3">
        <v>2600</v>
      </c>
      <c r="E65" s="3">
        <v>50000</v>
      </c>
      <c r="F65" s="3"/>
      <c r="G65" s="3">
        <v>100000</v>
      </c>
      <c r="H65" s="3"/>
      <c r="I65" s="20">
        <f t="shared" si="0"/>
        <v>26800</v>
      </c>
      <c r="J65" s="3"/>
    </row>
    <row r="66" spans="2:10" ht="15.75">
      <c r="B66" s="18">
        <v>37895</v>
      </c>
      <c r="C66" s="19" t="s">
        <v>50</v>
      </c>
      <c r="D66" s="3">
        <v>2600</v>
      </c>
      <c r="E66" s="3">
        <v>50000</v>
      </c>
      <c r="F66" s="3"/>
      <c r="G66" s="3">
        <v>100000</v>
      </c>
      <c r="H66" s="3"/>
      <c r="I66" s="20">
        <f t="shared" si="0"/>
        <v>24200</v>
      </c>
      <c r="J66" s="3"/>
    </row>
    <row r="67" spans="2:10" ht="15.75">
      <c r="B67" s="18">
        <v>37926</v>
      </c>
      <c r="C67" s="19" t="s">
        <v>51</v>
      </c>
      <c r="D67" s="3">
        <v>2600</v>
      </c>
      <c r="E67" s="3">
        <v>50000</v>
      </c>
      <c r="F67" s="3"/>
      <c r="G67" s="3">
        <v>100000</v>
      </c>
      <c r="H67" s="3"/>
      <c r="I67" s="20">
        <f t="shared" si="0"/>
        <v>21600</v>
      </c>
      <c r="J67" s="3"/>
    </row>
    <row r="68" spans="2:10" ht="15.75">
      <c r="B68" s="18">
        <v>37956</v>
      </c>
      <c r="C68" s="19" t="s">
        <v>52</v>
      </c>
      <c r="D68" s="3">
        <v>2600</v>
      </c>
      <c r="E68" s="3">
        <v>50000</v>
      </c>
      <c r="F68" s="3"/>
      <c r="G68" s="3">
        <v>100000</v>
      </c>
      <c r="H68" s="3"/>
      <c r="I68" s="20">
        <f t="shared" si="0"/>
        <v>19000</v>
      </c>
      <c r="J68" s="3"/>
    </row>
    <row r="69" spans="2:10" ht="15.75">
      <c r="B69" s="18">
        <v>37987</v>
      </c>
      <c r="C69" s="19" t="s">
        <v>53</v>
      </c>
      <c r="D69" s="3">
        <v>2600</v>
      </c>
      <c r="E69" s="3">
        <v>50000</v>
      </c>
      <c r="F69" s="3"/>
      <c r="G69" s="3">
        <v>100000</v>
      </c>
      <c r="H69" s="3"/>
      <c r="I69" s="20">
        <f t="shared" si="0"/>
        <v>16400</v>
      </c>
      <c r="J69" s="3"/>
    </row>
    <row r="70" spans="2:10" ht="15.75">
      <c r="B70" s="18">
        <v>38018</v>
      </c>
      <c r="C70" s="19" t="s">
        <v>54</v>
      </c>
      <c r="D70" s="3">
        <v>2600</v>
      </c>
      <c r="E70" s="3">
        <v>50000</v>
      </c>
      <c r="F70" s="3"/>
      <c r="G70" s="3">
        <v>100000</v>
      </c>
      <c r="H70" s="3"/>
      <c r="I70" s="20">
        <f t="shared" si="0"/>
        <v>13800</v>
      </c>
      <c r="J70" s="3"/>
    </row>
    <row r="71" spans="2:10" ht="15.75">
      <c r="B71" s="18">
        <v>38047</v>
      </c>
      <c r="C71" s="19" t="s">
        <v>55</v>
      </c>
      <c r="D71" s="3">
        <v>2600</v>
      </c>
      <c r="E71" s="3">
        <v>50000</v>
      </c>
      <c r="F71" s="3"/>
      <c r="G71" s="3">
        <v>100000</v>
      </c>
      <c r="H71" s="3"/>
      <c r="I71" s="20">
        <f t="shared" si="0"/>
        <v>11200</v>
      </c>
      <c r="J71" s="3"/>
    </row>
    <row r="72" spans="2:10" ht="15.75">
      <c r="B72" s="18">
        <v>38078</v>
      </c>
      <c r="C72" s="19" t="s">
        <v>56</v>
      </c>
      <c r="D72" s="3">
        <v>2600</v>
      </c>
      <c r="E72" s="3">
        <v>50000</v>
      </c>
      <c r="F72" s="3"/>
      <c r="G72" s="3">
        <v>100000</v>
      </c>
      <c r="H72" s="3"/>
      <c r="I72" s="20">
        <f t="shared" si="0"/>
        <v>8600</v>
      </c>
      <c r="J72" s="3"/>
    </row>
    <row r="73" spans="2:10" ht="15.75">
      <c r="B73" s="18">
        <v>38108</v>
      </c>
      <c r="C73" s="19" t="s">
        <v>57</v>
      </c>
      <c r="D73" s="3">
        <v>2600</v>
      </c>
      <c r="E73" s="3">
        <v>50000</v>
      </c>
      <c r="F73" s="3"/>
      <c r="G73" s="3">
        <v>100000</v>
      </c>
      <c r="H73" s="3"/>
      <c r="I73" s="20">
        <f t="shared" si="0"/>
        <v>6000</v>
      </c>
      <c r="J73" s="3"/>
    </row>
    <row r="74" spans="2:10" ht="15.75">
      <c r="B74" s="18">
        <v>38139</v>
      </c>
      <c r="C74" s="19" t="s">
        <v>58</v>
      </c>
      <c r="D74" s="3">
        <v>2600</v>
      </c>
      <c r="E74" s="3">
        <v>50000</v>
      </c>
      <c r="F74" s="3"/>
      <c r="G74" s="3">
        <v>100000</v>
      </c>
      <c r="H74" s="3"/>
      <c r="I74" s="20">
        <f t="shared" si="0"/>
        <v>3400</v>
      </c>
      <c r="J74" s="3"/>
    </row>
    <row r="75" spans="2:10" ht="15.75">
      <c r="B75" s="18">
        <v>38169</v>
      </c>
      <c r="C75" s="19" t="s">
        <v>59</v>
      </c>
      <c r="D75" s="3">
        <v>2600</v>
      </c>
      <c r="E75" s="3">
        <v>50000</v>
      </c>
      <c r="F75" s="3"/>
      <c r="G75" s="3">
        <v>100000</v>
      </c>
      <c r="H75" s="3"/>
      <c r="I75" s="20">
        <f t="shared" si="0"/>
        <v>800</v>
      </c>
      <c r="J75" s="3"/>
    </row>
    <row r="76" spans="2:10" ht="15.75">
      <c r="B76" s="18">
        <v>38200</v>
      </c>
      <c r="C76" s="19" t="s">
        <v>60</v>
      </c>
      <c r="D76" s="3">
        <v>2600</v>
      </c>
      <c r="E76" s="3">
        <v>50000</v>
      </c>
      <c r="F76" s="3"/>
      <c r="G76" s="3">
        <f>G75-1800</f>
        <v>98200</v>
      </c>
      <c r="H76" s="3"/>
      <c r="I76" s="20">
        <v>0</v>
      </c>
      <c r="J76" s="3"/>
    </row>
    <row r="77" spans="2:10" ht="15.75">
      <c r="B77" s="18">
        <v>38231</v>
      </c>
      <c r="C77" s="19" t="s">
        <v>61</v>
      </c>
      <c r="D77" s="3">
        <v>2600</v>
      </c>
      <c r="E77" s="3">
        <v>50000</v>
      </c>
      <c r="F77" s="3"/>
      <c r="G77" s="3">
        <f t="shared" ref="G77:G113" si="1">G76-D76</f>
        <v>95600</v>
      </c>
      <c r="H77" s="3"/>
      <c r="I77" s="20"/>
      <c r="J77" s="3"/>
    </row>
    <row r="78" spans="2:10" ht="15.75">
      <c r="B78" s="18">
        <v>38261</v>
      </c>
      <c r="C78" s="19" t="s">
        <v>62</v>
      </c>
      <c r="D78" s="3">
        <v>2600</v>
      </c>
      <c r="E78" s="3">
        <v>50000</v>
      </c>
      <c r="F78" s="3"/>
      <c r="G78" s="3">
        <f t="shared" si="1"/>
        <v>93000</v>
      </c>
      <c r="H78" s="3"/>
      <c r="I78" s="20"/>
      <c r="J78" s="3"/>
    </row>
    <row r="79" spans="2:10" ht="15.75">
      <c r="B79" s="18">
        <v>38292</v>
      </c>
      <c r="C79" s="19" t="s">
        <v>63</v>
      </c>
      <c r="D79" s="3">
        <v>2600</v>
      </c>
      <c r="E79" s="3">
        <v>50000</v>
      </c>
      <c r="F79" s="3"/>
      <c r="G79" s="3">
        <f t="shared" si="1"/>
        <v>90400</v>
      </c>
      <c r="H79" s="3"/>
      <c r="I79" s="20"/>
      <c r="J79" s="3"/>
    </row>
    <row r="80" spans="2:10" ht="15.75">
      <c r="B80" s="18">
        <v>38322</v>
      </c>
      <c r="C80" s="19" t="s">
        <v>64</v>
      </c>
      <c r="D80" s="3">
        <v>2600</v>
      </c>
      <c r="E80" s="3">
        <v>50000</v>
      </c>
      <c r="F80" s="3"/>
      <c r="G80" s="3">
        <f t="shared" si="1"/>
        <v>87800</v>
      </c>
      <c r="H80" s="3"/>
      <c r="I80" s="20"/>
      <c r="J80" s="3"/>
    </row>
    <row r="81" spans="2:10" ht="15.75">
      <c r="B81" s="18">
        <v>38353</v>
      </c>
      <c r="C81" s="19" t="s">
        <v>65</v>
      </c>
      <c r="D81" s="3">
        <v>2600</v>
      </c>
      <c r="E81" s="3">
        <v>50000</v>
      </c>
      <c r="F81" s="3"/>
      <c r="G81" s="3">
        <f t="shared" si="1"/>
        <v>85200</v>
      </c>
      <c r="H81" s="3"/>
      <c r="I81" s="20"/>
      <c r="J81" s="3"/>
    </row>
    <row r="82" spans="2:10" ht="15.75">
      <c r="B82" s="18">
        <v>38384</v>
      </c>
      <c r="C82" s="19" t="s">
        <v>66</v>
      </c>
      <c r="D82" s="3">
        <v>2600</v>
      </c>
      <c r="E82" s="3">
        <v>50000</v>
      </c>
      <c r="F82" s="3"/>
      <c r="G82" s="3">
        <f t="shared" si="1"/>
        <v>82600</v>
      </c>
      <c r="H82" s="3"/>
      <c r="I82" s="20"/>
      <c r="J82" s="3"/>
    </row>
    <row r="83" spans="2:10" ht="15.75">
      <c r="B83" s="18">
        <v>38412</v>
      </c>
      <c r="C83" s="19" t="s">
        <v>67</v>
      </c>
      <c r="D83" s="3">
        <v>2600</v>
      </c>
      <c r="E83" s="3">
        <v>50000</v>
      </c>
      <c r="F83" s="3"/>
      <c r="G83" s="3">
        <f t="shared" si="1"/>
        <v>80000</v>
      </c>
      <c r="H83" s="3"/>
      <c r="I83" s="20"/>
      <c r="J83" s="3"/>
    </row>
    <row r="84" spans="2:10" ht="15.75">
      <c r="B84" s="18">
        <v>38443</v>
      </c>
      <c r="C84" s="19" t="s">
        <v>68</v>
      </c>
      <c r="D84" s="3">
        <v>2600</v>
      </c>
      <c r="E84" s="3">
        <v>50000</v>
      </c>
      <c r="F84" s="3"/>
      <c r="G84" s="3">
        <f t="shared" si="1"/>
        <v>77400</v>
      </c>
      <c r="H84" s="3"/>
      <c r="I84" s="20"/>
      <c r="J84" s="3"/>
    </row>
    <row r="85" spans="2:10" ht="15.75">
      <c r="B85" s="18">
        <v>38473</v>
      </c>
      <c r="C85" s="19" t="s">
        <v>69</v>
      </c>
      <c r="D85" s="3">
        <v>2600</v>
      </c>
      <c r="E85" s="3">
        <v>50000</v>
      </c>
      <c r="F85" s="3"/>
      <c r="G85" s="3">
        <f t="shared" si="1"/>
        <v>74800</v>
      </c>
      <c r="H85" s="3"/>
      <c r="I85" s="20"/>
      <c r="J85" s="3"/>
    </row>
    <row r="86" spans="2:10" ht="15.75">
      <c r="B86" s="18">
        <v>38504</v>
      </c>
      <c r="C86" s="19" t="s">
        <v>70</v>
      </c>
      <c r="D86" s="3">
        <v>2600</v>
      </c>
      <c r="E86" s="3">
        <v>50000</v>
      </c>
      <c r="F86" s="3"/>
      <c r="G86" s="3">
        <f t="shared" si="1"/>
        <v>72200</v>
      </c>
      <c r="H86" s="3"/>
      <c r="I86" s="20"/>
      <c r="J86" s="3"/>
    </row>
    <row r="87" spans="2:10" ht="15.75">
      <c r="B87" s="18">
        <v>38534</v>
      </c>
      <c r="C87" s="19" t="s">
        <v>71</v>
      </c>
      <c r="D87" s="3">
        <v>2600</v>
      </c>
      <c r="E87" s="3">
        <v>50000</v>
      </c>
      <c r="F87" s="3"/>
      <c r="G87" s="3">
        <f t="shared" si="1"/>
        <v>69600</v>
      </c>
      <c r="H87" s="3"/>
      <c r="I87" s="20"/>
      <c r="J87" s="3"/>
    </row>
    <row r="88" spans="2:10" ht="15.75">
      <c r="B88" s="18">
        <v>38565</v>
      </c>
      <c r="C88" s="19" t="s">
        <v>72</v>
      </c>
      <c r="D88" s="3">
        <v>2600</v>
      </c>
      <c r="E88" s="3">
        <v>50000</v>
      </c>
      <c r="F88" s="3"/>
      <c r="G88" s="3">
        <f t="shared" si="1"/>
        <v>67000</v>
      </c>
      <c r="H88" s="3"/>
      <c r="I88" s="20"/>
      <c r="J88" s="3"/>
    </row>
    <row r="89" spans="2:10" ht="15.75">
      <c r="B89" s="18">
        <v>38596</v>
      </c>
      <c r="C89" s="19" t="s">
        <v>73</v>
      </c>
      <c r="D89" s="3">
        <v>2600</v>
      </c>
      <c r="E89" s="3">
        <v>50000</v>
      </c>
      <c r="F89" s="3"/>
      <c r="G89" s="3">
        <f t="shared" si="1"/>
        <v>64400</v>
      </c>
      <c r="H89" s="3"/>
      <c r="I89" s="20"/>
      <c r="J89" s="3"/>
    </row>
    <row r="90" spans="2:10" ht="15.75">
      <c r="B90" s="18">
        <v>38626</v>
      </c>
      <c r="C90" s="19" t="s">
        <v>74</v>
      </c>
      <c r="D90" s="3">
        <v>2600</v>
      </c>
      <c r="E90" s="3">
        <v>50000</v>
      </c>
      <c r="F90" s="3"/>
      <c r="G90" s="3">
        <f t="shared" si="1"/>
        <v>61800</v>
      </c>
      <c r="H90" s="3"/>
      <c r="I90" s="20"/>
      <c r="J90" s="3"/>
    </row>
    <row r="91" spans="2:10" ht="15.75">
      <c r="B91" s="18">
        <v>38657</v>
      </c>
      <c r="C91" s="19" t="s">
        <v>75</v>
      </c>
      <c r="D91" s="3">
        <v>2600</v>
      </c>
      <c r="E91" s="3">
        <v>50000</v>
      </c>
      <c r="F91" s="3"/>
      <c r="G91" s="3">
        <f t="shared" si="1"/>
        <v>59200</v>
      </c>
      <c r="H91" s="3"/>
      <c r="I91" s="20"/>
      <c r="J91" s="3"/>
    </row>
    <row r="92" spans="2:10" ht="15.75">
      <c r="B92" s="18">
        <v>38687</v>
      </c>
      <c r="C92" s="19" t="s">
        <v>76</v>
      </c>
      <c r="D92" s="3">
        <v>2600</v>
      </c>
      <c r="E92" s="3">
        <v>50000</v>
      </c>
      <c r="F92" s="3"/>
      <c r="G92" s="3">
        <f t="shared" si="1"/>
        <v>56600</v>
      </c>
      <c r="H92" s="3"/>
      <c r="I92" s="20"/>
      <c r="J92" s="3"/>
    </row>
    <row r="93" spans="2:10" ht="15.75">
      <c r="B93" s="18">
        <v>38718</v>
      </c>
      <c r="C93" s="19" t="s">
        <v>77</v>
      </c>
      <c r="D93" s="3">
        <v>2600</v>
      </c>
      <c r="E93" s="3">
        <v>50000</v>
      </c>
      <c r="F93" s="3"/>
      <c r="G93" s="3">
        <f t="shared" si="1"/>
        <v>54000</v>
      </c>
      <c r="H93" s="3"/>
      <c r="I93" s="20"/>
      <c r="J93" s="3"/>
    </row>
    <row r="94" spans="2:10" ht="15.75">
      <c r="B94" s="18">
        <v>38749</v>
      </c>
      <c r="C94" s="19" t="s">
        <v>78</v>
      </c>
      <c r="D94" s="3">
        <v>2600</v>
      </c>
      <c r="E94" s="3">
        <v>50000</v>
      </c>
      <c r="F94" s="3"/>
      <c r="G94" s="3">
        <f t="shared" si="1"/>
        <v>51400</v>
      </c>
      <c r="H94" s="3"/>
      <c r="I94" s="20"/>
      <c r="J94" s="3"/>
    </row>
    <row r="95" spans="2:10" ht="15.75">
      <c r="B95" s="18">
        <v>38777</v>
      </c>
      <c r="C95" s="19" t="s">
        <v>79</v>
      </c>
      <c r="D95" s="3">
        <v>2600</v>
      </c>
      <c r="E95" s="3">
        <v>50000</v>
      </c>
      <c r="F95" s="3"/>
      <c r="G95" s="3">
        <f t="shared" si="1"/>
        <v>48800</v>
      </c>
      <c r="H95" s="3"/>
      <c r="I95" s="20"/>
      <c r="J95" s="3"/>
    </row>
    <row r="96" spans="2:10" ht="15.75">
      <c r="B96" s="18">
        <v>38808</v>
      </c>
      <c r="C96" s="19" t="s">
        <v>80</v>
      </c>
      <c r="D96" s="3">
        <v>2600</v>
      </c>
      <c r="E96" s="3">
        <v>50000</v>
      </c>
      <c r="F96" s="3"/>
      <c r="G96" s="3">
        <f t="shared" si="1"/>
        <v>46200</v>
      </c>
      <c r="H96" s="3"/>
      <c r="I96" s="20"/>
      <c r="J96" s="3"/>
    </row>
    <row r="97" spans="2:10" ht="15.75">
      <c r="B97" s="18">
        <v>38838</v>
      </c>
      <c r="C97" s="19" t="s">
        <v>81</v>
      </c>
      <c r="D97" s="3">
        <v>2600</v>
      </c>
      <c r="E97" s="3">
        <v>50000</v>
      </c>
      <c r="F97" s="3"/>
      <c r="G97" s="3">
        <f t="shared" si="1"/>
        <v>43600</v>
      </c>
      <c r="H97" s="3"/>
      <c r="I97" s="20"/>
      <c r="J97" s="3"/>
    </row>
    <row r="98" spans="2:10" ht="15.75">
      <c r="B98" s="18">
        <v>38869</v>
      </c>
      <c r="C98" s="19" t="s">
        <v>82</v>
      </c>
      <c r="D98" s="3">
        <v>2600</v>
      </c>
      <c r="E98" s="3">
        <v>50000</v>
      </c>
      <c r="F98" s="3"/>
      <c r="G98" s="3">
        <f t="shared" si="1"/>
        <v>41000</v>
      </c>
      <c r="H98" s="3"/>
      <c r="I98" s="20"/>
      <c r="J98" s="3"/>
    </row>
    <row r="99" spans="2:10" ht="15.75">
      <c r="B99" s="18">
        <v>38899</v>
      </c>
      <c r="C99" s="19" t="s">
        <v>83</v>
      </c>
      <c r="D99" s="3">
        <v>2600</v>
      </c>
      <c r="E99" s="3">
        <v>50000</v>
      </c>
      <c r="F99" s="3"/>
      <c r="G99" s="3">
        <f t="shared" si="1"/>
        <v>38400</v>
      </c>
      <c r="H99" s="3"/>
      <c r="I99" s="20"/>
      <c r="J99" s="3"/>
    </row>
    <row r="100" spans="2:10" ht="15.75">
      <c r="B100" s="18">
        <v>38930</v>
      </c>
      <c r="C100" s="19" t="s">
        <v>84</v>
      </c>
      <c r="D100" s="3">
        <v>2600</v>
      </c>
      <c r="E100" s="3">
        <v>50000</v>
      </c>
      <c r="F100" s="3"/>
      <c r="G100" s="3">
        <f t="shared" si="1"/>
        <v>35800</v>
      </c>
      <c r="H100" s="3"/>
      <c r="I100" s="20"/>
      <c r="J100" s="3"/>
    </row>
    <row r="101" spans="2:10" ht="15.75">
      <c r="B101" s="18">
        <v>38961</v>
      </c>
      <c r="C101" s="19" t="s">
        <v>85</v>
      </c>
      <c r="D101" s="3">
        <v>2600</v>
      </c>
      <c r="E101" s="3">
        <v>50000</v>
      </c>
      <c r="F101" s="3"/>
      <c r="G101" s="3">
        <f t="shared" si="1"/>
        <v>33200</v>
      </c>
      <c r="H101" s="3"/>
      <c r="I101" s="20"/>
      <c r="J101" s="3"/>
    </row>
    <row r="102" spans="2:10" ht="15.75">
      <c r="B102" s="18">
        <v>38991</v>
      </c>
      <c r="C102" s="19" t="s">
        <v>86</v>
      </c>
      <c r="D102" s="3">
        <v>2600</v>
      </c>
      <c r="E102" s="3">
        <v>50000</v>
      </c>
      <c r="F102" s="3"/>
      <c r="G102" s="3">
        <f t="shared" si="1"/>
        <v>30600</v>
      </c>
      <c r="H102" s="3"/>
      <c r="I102" s="20"/>
      <c r="J102" s="3"/>
    </row>
    <row r="103" spans="2:10" ht="15.75">
      <c r="B103" s="18">
        <v>39022</v>
      </c>
      <c r="C103" s="19" t="s">
        <v>87</v>
      </c>
      <c r="D103" s="3">
        <v>2600</v>
      </c>
      <c r="E103" s="3">
        <v>50000</v>
      </c>
      <c r="F103" s="3"/>
      <c r="G103" s="3">
        <f t="shared" si="1"/>
        <v>28000</v>
      </c>
      <c r="H103" s="3"/>
      <c r="I103" s="20"/>
      <c r="J103" s="3"/>
    </row>
    <row r="104" spans="2:10" ht="15.75">
      <c r="B104" s="18">
        <v>39052</v>
      </c>
      <c r="C104" s="19" t="s">
        <v>88</v>
      </c>
      <c r="D104" s="3">
        <v>2600</v>
      </c>
      <c r="E104" s="3">
        <v>50000</v>
      </c>
      <c r="F104" s="3"/>
      <c r="G104" s="3">
        <f t="shared" si="1"/>
        <v>25400</v>
      </c>
      <c r="H104" s="3"/>
      <c r="I104" s="20"/>
      <c r="J104" s="3"/>
    </row>
    <row r="105" spans="2:10" ht="15.75">
      <c r="B105" s="18">
        <v>39083</v>
      </c>
      <c r="C105" s="19" t="s">
        <v>89</v>
      </c>
      <c r="D105" s="3">
        <v>2600</v>
      </c>
      <c r="E105" s="3">
        <v>50000</v>
      </c>
      <c r="F105" s="3"/>
      <c r="G105" s="3">
        <f t="shared" si="1"/>
        <v>22800</v>
      </c>
      <c r="H105" s="3"/>
      <c r="I105" s="20"/>
      <c r="J105" s="3"/>
    </row>
    <row r="106" spans="2:10" ht="15.75">
      <c r="B106" s="18">
        <v>39114</v>
      </c>
      <c r="C106" s="19" t="s">
        <v>90</v>
      </c>
      <c r="D106" s="3">
        <v>2600</v>
      </c>
      <c r="E106" s="3">
        <v>50000</v>
      </c>
      <c r="F106" s="3"/>
      <c r="G106" s="3">
        <f t="shared" si="1"/>
        <v>20200</v>
      </c>
      <c r="H106" s="3"/>
      <c r="I106" s="20"/>
      <c r="J106" s="3"/>
    </row>
    <row r="107" spans="2:10" ht="15.75">
      <c r="B107" s="18">
        <v>39142</v>
      </c>
      <c r="C107" s="19" t="s">
        <v>91</v>
      </c>
      <c r="D107" s="3">
        <v>2600</v>
      </c>
      <c r="E107" s="3">
        <v>50000</v>
      </c>
      <c r="F107" s="3"/>
      <c r="G107" s="3">
        <f t="shared" si="1"/>
        <v>17600</v>
      </c>
      <c r="H107" s="3"/>
      <c r="I107" s="20"/>
      <c r="J107" s="3"/>
    </row>
    <row r="108" spans="2:10" ht="15.75">
      <c r="B108" s="18">
        <v>39173</v>
      </c>
      <c r="C108" s="19" t="s">
        <v>92</v>
      </c>
      <c r="D108" s="3">
        <v>2600</v>
      </c>
      <c r="E108" s="3">
        <v>50000</v>
      </c>
      <c r="F108" s="3"/>
      <c r="G108" s="3">
        <f t="shared" si="1"/>
        <v>15000</v>
      </c>
      <c r="H108" s="3"/>
      <c r="I108" s="20"/>
      <c r="J108" s="3"/>
    </row>
    <row r="109" spans="2:10" ht="15.75">
      <c r="B109" s="18">
        <v>39203</v>
      </c>
      <c r="C109" s="19" t="s">
        <v>93</v>
      </c>
      <c r="D109" s="3">
        <v>2600</v>
      </c>
      <c r="E109" s="3">
        <v>50000</v>
      </c>
      <c r="F109" s="3"/>
      <c r="G109" s="3">
        <f t="shared" si="1"/>
        <v>12400</v>
      </c>
      <c r="H109" s="3"/>
      <c r="I109" s="20"/>
      <c r="J109" s="3"/>
    </row>
    <row r="110" spans="2:10" ht="15.75">
      <c r="B110" s="18">
        <v>39234</v>
      </c>
      <c r="C110" s="19" t="s">
        <v>94</v>
      </c>
      <c r="D110" s="3">
        <v>2600</v>
      </c>
      <c r="E110" s="3">
        <v>50000</v>
      </c>
      <c r="F110" s="3"/>
      <c r="G110" s="3">
        <f t="shared" si="1"/>
        <v>9800</v>
      </c>
      <c r="H110" s="3"/>
      <c r="I110" s="20"/>
      <c r="J110" s="3"/>
    </row>
    <row r="111" spans="2:10" ht="15.75">
      <c r="B111" s="18">
        <v>39264</v>
      </c>
      <c r="C111" s="19" t="s">
        <v>95</v>
      </c>
      <c r="D111" s="3">
        <v>2600</v>
      </c>
      <c r="E111" s="3">
        <v>50000</v>
      </c>
      <c r="F111" s="3"/>
      <c r="G111" s="3">
        <f t="shared" si="1"/>
        <v>7200</v>
      </c>
      <c r="H111" s="3"/>
      <c r="I111" s="20"/>
      <c r="J111" s="3"/>
    </row>
    <row r="112" spans="2:10" ht="15.75">
      <c r="B112" s="18">
        <v>39295</v>
      </c>
      <c r="C112" s="19" t="s">
        <v>96</v>
      </c>
      <c r="D112" s="3">
        <v>2600</v>
      </c>
      <c r="E112" s="3">
        <v>50000</v>
      </c>
      <c r="F112" s="3"/>
      <c r="G112" s="3">
        <f t="shared" si="1"/>
        <v>4600</v>
      </c>
      <c r="H112" s="3"/>
      <c r="I112" s="20"/>
      <c r="J112" s="3"/>
    </row>
    <row r="113" spans="2:10" ht="15.75">
      <c r="B113" s="18">
        <v>39326</v>
      </c>
      <c r="C113" s="19" t="s">
        <v>97</v>
      </c>
      <c r="D113" s="3">
        <v>2600</v>
      </c>
      <c r="E113" s="3">
        <v>50000</v>
      </c>
      <c r="F113" s="3"/>
      <c r="G113" s="3">
        <f t="shared" si="1"/>
        <v>2000</v>
      </c>
      <c r="H113" s="3"/>
      <c r="I113" s="20"/>
      <c r="J113" s="3"/>
    </row>
    <row r="114" spans="2:10" ht="15.75">
      <c r="B114" s="18">
        <v>39356</v>
      </c>
      <c r="C114" s="19" t="s">
        <v>98</v>
      </c>
      <c r="D114" s="3">
        <v>2600</v>
      </c>
      <c r="E114" s="3">
        <f>E113-600</f>
        <v>49400</v>
      </c>
      <c r="F114" s="3"/>
      <c r="G114" s="3"/>
      <c r="H114" s="3"/>
      <c r="I114" s="20"/>
      <c r="J114" s="3"/>
    </row>
    <row r="115" spans="2:10" ht="15.75">
      <c r="B115" s="18">
        <v>39387</v>
      </c>
      <c r="C115" s="19" t="s">
        <v>99</v>
      </c>
      <c r="D115" s="3">
        <v>2600</v>
      </c>
      <c r="E115" s="3">
        <f t="shared" ref="E115:E133" si="2">E114-D114</f>
        <v>46800</v>
      </c>
      <c r="F115" s="3"/>
      <c r="G115" s="3"/>
      <c r="H115" s="3"/>
      <c r="I115" s="20"/>
      <c r="J115" s="3"/>
    </row>
    <row r="116" spans="2:10" ht="15.75">
      <c r="B116" s="18">
        <v>39417</v>
      </c>
      <c r="C116" s="19" t="s">
        <v>100</v>
      </c>
      <c r="D116" s="3">
        <v>2600</v>
      </c>
      <c r="E116" s="3">
        <f t="shared" si="2"/>
        <v>44200</v>
      </c>
      <c r="F116" s="3"/>
      <c r="G116" s="3"/>
      <c r="H116" s="3"/>
      <c r="I116" s="20"/>
      <c r="J116" s="3"/>
    </row>
    <row r="117" spans="2:10" ht="15.75">
      <c r="B117" s="18">
        <v>39448</v>
      </c>
      <c r="C117" s="19" t="s">
        <v>101</v>
      </c>
      <c r="D117" s="3">
        <v>2600</v>
      </c>
      <c r="E117" s="3">
        <f t="shared" si="2"/>
        <v>41600</v>
      </c>
      <c r="F117" s="3"/>
      <c r="G117" s="3"/>
      <c r="H117" s="3"/>
      <c r="I117" s="20"/>
      <c r="J117" s="3"/>
    </row>
    <row r="118" spans="2:10" ht="15.75">
      <c r="B118" s="18">
        <v>39479</v>
      </c>
      <c r="C118" s="19" t="s">
        <v>102</v>
      </c>
      <c r="D118" s="3">
        <v>2600</v>
      </c>
      <c r="E118" s="3">
        <f t="shared" si="2"/>
        <v>39000</v>
      </c>
      <c r="F118" s="3"/>
      <c r="G118" s="3"/>
      <c r="H118" s="3"/>
      <c r="I118" s="3"/>
      <c r="J118" s="3"/>
    </row>
    <row r="119" spans="2:10" ht="15.75">
      <c r="B119" s="18">
        <v>39508</v>
      </c>
      <c r="C119" s="19" t="s">
        <v>103</v>
      </c>
      <c r="D119" s="3">
        <v>2600</v>
      </c>
      <c r="E119" s="3">
        <f t="shared" si="2"/>
        <v>36400</v>
      </c>
      <c r="F119" s="3"/>
      <c r="G119" s="3"/>
      <c r="H119" s="3"/>
      <c r="I119" s="3"/>
      <c r="J119" s="3"/>
    </row>
    <row r="120" spans="2:10" ht="15.75">
      <c r="B120" s="18">
        <v>39539</v>
      </c>
      <c r="C120" s="19" t="s">
        <v>104</v>
      </c>
      <c r="D120" s="3">
        <v>2600</v>
      </c>
      <c r="E120" s="3">
        <f t="shared" si="2"/>
        <v>33800</v>
      </c>
      <c r="F120" s="3"/>
      <c r="G120" s="3"/>
      <c r="H120" s="3"/>
      <c r="I120" s="3"/>
      <c r="J120" s="3"/>
    </row>
    <row r="121" spans="2:10" ht="15.75">
      <c r="B121" s="18">
        <v>39569</v>
      </c>
      <c r="C121" s="19" t="s">
        <v>105</v>
      </c>
      <c r="D121" s="3">
        <v>2600</v>
      </c>
      <c r="E121" s="3">
        <f t="shared" si="2"/>
        <v>31200</v>
      </c>
      <c r="F121" s="3"/>
      <c r="G121" s="3"/>
      <c r="H121" s="3"/>
      <c r="I121" s="3"/>
      <c r="J121" s="3"/>
    </row>
    <row r="122" spans="2:10" ht="15.75">
      <c r="B122" s="18">
        <v>39600</v>
      </c>
      <c r="C122" s="19" t="s">
        <v>106</v>
      </c>
      <c r="D122" s="3">
        <v>2600</v>
      </c>
      <c r="E122" s="3">
        <f t="shared" si="2"/>
        <v>28600</v>
      </c>
      <c r="F122" s="3"/>
      <c r="G122" s="3"/>
      <c r="H122" s="3"/>
      <c r="I122" s="3"/>
      <c r="J122" s="3"/>
    </row>
    <row r="123" spans="2:10" ht="15.75">
      <c r="B123" s="18">
        <v>39630</v>
      </c>
      <c r="C123" s="19" t="s">
        <v>107</v>
      </c>
      <c r="D123" s="3">
        <v>2600</v>
      </c>
      <c r="E123" s="3">
        <f t="shared" si="2"/>
        <v>26000</v>
      </c>
      <c r="F123" s="3"/>
      <c r="G123" s="3"/>
      <c r="H123" s="3"/>
      <c r="I123" s="3"/>
      <c r="J123" s="3"/>
    </row>
    <row r="124" spans="2:10" ht="15.75">
      <c r="B124" s="18">
        <v>39661</v>
      </c>
      <c r="C124" s="19" t="s">
        <v>108</v>
      </c>
      <c r="D124" s="3">
        <v>2600</v>
      </c>
      <c r="E124" s="3">
        <f t="shared" si="2"/>
        <v>23400</v>
      </c>
      <c r="F124" s="3"/>
      <c r="G124" s="3"/>
      <c r="H124" s="3"/>
      <c r="I124" s="3"/>
      <c r="J124" s="3"/>
    </row>
    <row r="125" spans="2:10" ht="15.75">
      <c r="B125" s="18">
        <v>39692</v>
      </c>
      <c r="C125" s="19" t="s">
        <v>109</v>
      </c>
      <c r="D125" s="3">
        <v>2600</v>
      </c>
      <c r="E125" s="3">
        <f t="shared" si="2"/>
        <v>20800</v>
      </c>
      <c r="F125" s="3"/>
      <c r="G125" s="3"/>
      <c r="H125" s="3"/>
      <c r="I125" s="3"/>
      <c r="J125" s="3"/>
    </row>
    <row r="126" spans="2:10" ht="15.75">
      <c r="B126" s="18">
        <v>39722</v>
      </c>
      <c r="C126" s="19" t="s">
        <v>110</v>
      </c>
      <c r="D126" s="3">
        <v>2600</v>
      </c>
      <c r="E126" s="3">
        <f t="shared" si="2"/>
        <v>18200</v>
      </c>
      <c r="F126" s="3"/>
      <c r="G126" s="3"/>
      <c r="H126" s="3"/>
      <c r="I126" s="3"/>
      <c r="J126" s="3"/>
    </row>
    <row r="127" spans="2:10" ht="15.75">
      <c r="B127" s="18">
        <v>39753</v>
      </c>
      <c r="C127" s="19" t="s">
        <v>111</v>
      </c>
      <c r="D127" s="3">
        <v>2600</v>
      </c>
      <c r="E127" s="3">
        <f t="shared" si="2"/>
        <v>15600</v>
      </c>
      <c r="F127" s="3"/>
      <c r="G127" s="3"/>
      <c r="H127" s="3"/>
      <c r="I127" s="3"/>
      <c r="J127" s="3"/>
    </row>
    <row r="128" spans="2:10" ht="15.75">
      <c r="B128" s="18">
        <v>39783</v>
      </c>
      <c r="C128" s="19" t="s">
        <v>112</v>
      </c>
      <c r="D128" s="3">
        <v>2600</v>
      </c>
      <c r="E128" s="3">
        <f t="shared" si="2"/>
        <v>13000</v>
      </c>
      <c r="F128" s="3"/>
      <c r="G128" s="3"/>
      <c r="H128" s="3"/>
      <c r="I128" s="3"/>
      <c r="J128" s="3"/>
    </row>
    <row r="129" spans="2:10" ht="15.75">
      <c r="B129" s="18">
        <v>39814</v>
      </c>
      <c r="C129" s="19" t="s">
        <v>113</v>
      </c>
      <c r="D129" s="3">
        <v>2600</v>
      </c>
      <c r="E129" s="3">
        <f t="shared" si="2"/>
        <v>10400</v>
      </c>
      <c r="F129" s="3"/>
      <c r="G129" s="3"/>
      <c r="H129" s="3"/>
      <c r="I129" s="3"/>
      <c r="J129" s="3"/>
    </row>
    <row r="130" spans="2:10" ht="15.75">
      <c r="B130" s="18">
        <v>39845</v>
      </c>
      <c r="C130" s="19" t="s">
        <v>114</v>
      </c>
      <c r="D130" s="3">
        <v>2600</v>
      </c>
      <c r="E130" s="3">
        <f t="shared" si="2"/>
        <v>7800</v>
      </c>
      <c r="F130" s="3"/>
      <c r="G130" s="3"/>
      <c r="H130" s="3"/>
      <c r="I130" s="3"/>
      <c r="J130" s="3"/>
    </row>
    <row r="131" spans="2:10" ht="15.75">
      <c r="B131" s="18">
        <v>39873</v>
      </c>
      <c r="C131" s="19" t="s">
        <v>115</v>
      </c>
      <c r="D131" s="3">
        <v>2600</v>
      </c>
      <c r="E131" s="3">
        <f t="shared" si="2"/>
        <v>5200</v>
      </c>
      <c r="F131" s="3"/>
      <c r="G131" s="3"/>
      <c r="H131" s="3"/>
      <c r="I131" s="3"/>
      <c r="J131" s="3"/>
    </row>
    <row r="132" spans="2:10" ht="15.75">
      <c r="B132" s="18">
        <v>39904</v>
      </c>
      <c r="C132" s="19" t="s">
        <v>116</v>
      </c>
      <c r="D132" s="3">
        <v>2600</v>
      </c>
      <c r="E132" s="3">
        <f t="shared" si="2"/>
        <v>2600</v>
      </c>
      <c r="F132" s="3"/>
      <c r="G132" s="20"/>
      <c r="H132" s="3"/>
      <c r="I132" s="3"/>
      <c r="J132" s="3"/>
    </row>
    <row r="133" spans="2:10" ht="15.75">
      <c r="B133" s="18">
        <v>39934</v>
      </c>
      <c r="C133" s="19"/>
      <c r="D133" s="3"/>
      <c r="E133" s="3">
        <f t="shared" si="2"/>
        <v>0</v>
      </c>
      <c r="F133" s="3"/>
      <c r="G133" s="20"/>
      <c r="H133" s="3"/>
      <c r="I133" s="3"/>
      <c r="J133" s="3"/>
    </row>
    <row r="134" spans="2:10" ht="15.75">
      <c r="B134" s="3"/>
      <c r="C134" s="19" t="s">
        <v>117</v>
      </c>
      <c r="D134" s="16">
        <f>SUM(D15:D133)</f>
        <v>260000</v>
      </c>
      <c r="E134" s="16">
        <f>SUM(E15:E133)</f>
        <v>5444000</v>
      </c>
      <c r="F134" s="16"/>
      <c r="G134" s="16">
        <f>SUM(G15:G113)</f>
        <v>7923800</v>
      </c>
      <c r="H134" s="16"/>
      <c r="I134" s="16">
        <f>SUM(I15:I113)</f>
        <v>3841600</v>
      </c>
      <c r="J134" s="3"/>
    </row>
    <row r="135" spans="2:10" ht="15.75">
      <c r="B135" s="3"/>
      <c r="C135" s="118" t="s">
        <v>118</v>
      </c>
      <c r="D135" s="118"/>
      <c r="E135" s="21" t="s">
        <v>119</v>
      </c>
      <c r="F135" s="21"/>
      <c r="G135" s="21"/>
      <c r="H135" s="3"/>
      <c r="I135" s="3"/>
      <c r="J135" s="3"/>
    </row>
    <row r="136" spans="2:10" ht="15.75">
      <c r="B136" s="18"/>
      <c r="C136" s="19"/>
      <c r="D136" s="3"/>
      <c r="E136" s="119" t="s">
        <v>120</v>
      </c>
      <c r="F136" s="119"/>
      <c r="G136" s="119"/>
      <c r="H136" s="3"/>
      <c r="I136" s="3"/>
      <c r="J136" s="3"/>
    </row>
    <row r="137" spans="2:10" ht="15.75">
      <c r="B137" s="18"/>
      <c r="C137" s="19"/>
      <c r="D137" s="3"/>
      <c r="E137" s="22">
        <f>E134</f>
        <v>5444000</v>
      </c>
      <c r="F137" s="21" t="s">
        <v>121</v>
      </c>
      <c r="G137" s="3">
        <f>G134</f>
        <v>7923800</v>
      </c>
      <c r="H137" s="3" t="s">
        <v>122</v>
      </c>
      <c r="I137" s="23">
        <f>I134</f>
        <v>3841600</v>
      </c>
      <c r="J137" s="21" t="s">
        <v>123</v>
      </c>
    </row>
    <row r="138" spans="2:10" ht="15.75">
      <c r="B138" s="18"/>
      <c r="C138" s="19"/>
      <c r="D138" s="3"/>
      <c r="E138" s="120" t="s">
        <v>120</v>
      </c>
      <c r="F138" s="120"/>
      <c r="G138" s="24" t="s">
        <v>120</v>
      </c>
      <c r="H138" s="25"/>
      <c r="I138" s="15" t="s">
        <v>124</v>
      </c>
      <c r="J138" s="3"/>
    </row>
    <row r="139" spans="2:10" ht="15.75">
      <c r="B139" s="18"/>
      <c r="C139" s="19"/>
      <c r="D139" s="3"/>
      <c r="E139" s="14">
        <f>E134*0.075/12</f>
        <v>34025</v>
      </c>
      <c r="F139" s="26" t="s">
        <v>125</v>
      </c>
      <c r="G139" s="20">
        <f>G134*0.09/12</f>
        <v>59428.5</v>
      </c>
      <c r="H139" s="26" t="s">
        <v>125</v>
      </c>
      <c r="I139" s="20">
        <f>I134*0.11/12</f>
        <v>35214.666666666664</v>
      </c>
      <c r="J139" s="3"/>
    </row>
    <row r="140" spans="2:10" ht="15.75">
      <c r="B140" s="3"/>
      <c r="C140" s="3"/>
      <c r="D140" s="1"/>
      <c r="E140" s="15">
        <f>E139+G139+I139</f>
        <v>128668.16666666666</v>
      </c>
      <c r="F140" s="3"/>
      <c r="G140" s="3"/>
      <c r="H140" s="3"/>
      <c r="I140" s="3"/>
      <c r="J140" s="3"/>
    </row>
    <row r="141" spans="2:10" ht="15.75">
      <c r="B141" s="27"/>
      <c r="C141" s="3" t="s">
        <v>126</v>
      </c>
      <c r="D141" s="3"/>
      <c r="E141" s="3"/>
      <c r="F141" s="3"/>
      <c r="G141" s="3"/>
      <c r="H141" s="3"/>
      <c r="I141" s="3"/>
      <c r="J141" s="3"/>
    </row>
    <row r="142" spans="2:10" ht="15.75">
      <c r="B142" s="3"/>
      <c r="C142" s="3"/>
      <c r="D142" s="3">
        <v>3868</v>
      </c>
      <c r="E142" s="3">
        <v>1</v>
      </c>
      <c r="F142" s="26" t="s">
        <v>125</v>
      </c>
      <c r="G142" s="3">
        <f>D142*E142</f>
        <v>3868</v>
      </c>
      <c r="H142" s="3"/>
      <c r="I142" s="3"/>
      <c r="J142" s="3"/>
    </row>
    <row r="143" spans="2:10" ht="15.75">
      <c r="B143" s="3"/>
      <c r="C143" s="3"/>
      <c r="D143" s="3">
        <v>3200</v>
      </c>
      <c r="E143" s="3">
        <v>39</v>
      </c>
      <c r="F143" s="26" t="s">
        <v>125</v>
      </c>
      <c r="G143" s="3">
        <f>D143*E143</f>
        <v>124800</v>
      </c>
      <c r="H143" s="3"/>
      <c r="I143" s="3"/>
      <c r="J143" s="3"/>
    </row>
    <row r="144" spans="2:10" ht="15.75">
      <c r="B144" s="3"/>
      <c r="C144" s="3"/>
      <c r="D144" s="3"/>
      <c r="E144" s="28" t="s">
        <v>127</v>
      </c>
      <c r="F144" s="3"/>
      <c r="G144" s="29">
        <f>SUM(G142:G143)</f>
        <v>128668</v>
      </c>
      <c r="H144" s="3"/>
      <c r="I144" s="3"/>
      <c r="J144" s="3"/>
    </row>
    <row r="145" spans="2:10" ht="15.75">
      <c r="B145" s="3"/>
      <c r="C145" s="3"/>
      <c r="D145" s="3"/>
      <c r="E145" s="3"/>
      <c r="F145" s="3"/>
      <c r="G145" s="3">
        <v>128668</v>
      </c>
      <c r="H145" s="3"/>
      <c r="I145" s="3"/>
      <c r="J145" s="3"/>
    </row>
  </sheetData>
  <sheetProtection password="AD19" sheet="1" objects="1" scenarios="1" selectLockedCells="1" selectUnlockedCells="1"/>
  <mergeCells count="12">
    <mergeCell ref="C135:D135"/>
    <mergeCell ref="E136:G136"/>
    <mergeCell ref="E138:F138"/>
    <mergeCell ref="B1:J1"/>
    <mergeCell ref="B6:D6"/>
    <mergeCell ref="B7:E7"/>
    <mergeCell ref="B11:B12"/>
    <mergeCell ref="C11:C12"/>
    <mergeCell ref="D11:D12"/>
    <mergeCell ref="E11:I11"/>
    <mergeCell ref="B3:F3"/>
    <mergeCell ref="B4:F4"/>
  </mergeCells>
  <printOptions gridLines="1"/>
  <pageMargins left="0.7" right="0.7" top="0.75" bottom="0.75" header="0.3" footer="0.3"/>
  <pageSetup scale="85" orientation="portrait" horizontalDpi="0" verticalDpi="0" r:id="rId1"/>
  <headerFooter>
    <oddHeader>Page &amp;P of &amp;N</oddHeader>
    <oddFooter>&amp;Cwww.johnsonasirservices.org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198"/>
  <sheetViews>
    <sheetView tabSelected="1" workbookViewId="0">
      <selection activeCell="H6" sqref="H6"/>
    </sheetView>
  </sheetViews>
  <sheetFormatPr defaultRowHeight="15"/>
  <cols>
    <col min="4" max="4" width="22.85546875" bestFit="1" customWidth="1"/>
    <col min="5" max="5" width="9.140625" customWidth="1"/>
    <col min="6" max="6" width="10.140625" customWidth="1"/>
    <col min="7" max="7" width="6.7109375" customWidth="1"/>
    <col min="8" max="8" width="10.140625" customWidth="1"/>
  </cols>
  <sheetData>
    <row r="1" spans="1:9" ht="18">
      <c r="A1" s="129" t="s">
        <v>0</v>
      </c>
      <c r="B1" s="129"/>
      <c r="C1" s="129"/>
      <c r="D1" s="129"/>
      <c r="E1" s="129"/>
      <c r="F1" s="129"/>
      <c r="G1" s="129"/>
      <c r="H1" s="129"/>
      <c r="I1" s="129"/>
    </row>
    <row r="2" spans="1:9" ht="15.75">
      <c r="A2" s="1"/>
      <c r="B2" s="1"/>
      <c r="C2" s="2"/>
      <c r="D2" s="3"/>
      <c r="E2" s="3"/>
      <c r="F2" s="3"/>
      <c r="G2" s="3"/>
      <c r="H2" s="3"/>
      <c r="I2" s="3"/>
    </row>
    <row r="3" spans="1:9" ht="30" customHeight="1">
      <c r="A3" s="127" t="s">
        <v>298</v>
      </c>
      <c r="B3" s="127"/>
      <c r="C3" s="127"/>
      <c r="D3" s="127"/>
      <c r="F3" s="4">
        <v>107500</v>
      </c>
      <c r="G3" s="5"/>
      <c r="H3" s="6" t="s">
        <v>128</v>
      </c>
      <c r="I3" s="3"/>
    </row>
    <row r="4" spans="1:9" ht="31.5" customHeight="1">
      <c r="A4" s="127" t="s">
        <v>297</v>
      </c>
      <c r="B4" s="127"/>
      <c r="C4" s="127"/>
      <c r="D4" s="127"/>
      <c r="F4" s="4">
        <v>107500</v>
      </c>
      <c r="G4" s="5"/>
      <c r="H4" s="6">
        <v>34983</v>
      </c>
      <c r="I4" s="3"/>
    </row>
    <row r="5" spans="1:9" ht="15.75">
      <c r="A5" s="8" t="s">
        <v>287</v>
      </c>
      <c r="B5" s="8"/>
      <c r="C5" s="8"/>
      <c r="D5" s="8"/>
      <c r="F5" s="9"/>
      <c r="G5" s="4"/>
      <c r="H5" s="6" t="s">
        <v>293</v>
      </c>
      <c r="I5" s="3"/>
    </row>
    <row r="6" spans="1:9" s="13" customFormat="1" ht="44.25" customHeight="1">
      <c r="A6" s="122" t="s">
        <v>294</v>
      </c>
      <c r="B6" s="122"/>
      <c r="C6" s="122"/>
      <c r="D6" s="11"/>
      <c r="F6" s="43">
        <v>35278</v>
      </c>
      <c r="G6" s="39"/>
      <c r="H6" s="39"/>
      <c r="I6" s="40"/>
    </row>
    <row r="7" spans="1:9" ht="50.25" customHeight="1">
      <c r="A7" s="122" t="s">
        <v>291</v>
      </c>
      <c r="B7" s="122"/>
      <c r="C7" s="122"/>
      <c r="D7" s="122"/>
      <c r="F7" s="45">
        <v>35186</v>
      </c>
      <c r="G7" s="4"/>
      <c r="H7" s="4"/>
      <c r="I7" s="3"/>
    </row>
    <row r="8" spans="1:9" ht="15.75">
      <c r="A8" s="8" t="s">
        <v>288</v>
      </c>
      <c r="B8" s="8"/>
      <c r="C8" s="8"/>
      <c r="D8" s="8"/>
      <c r="F8" s="44">
        <v>35186</v>
      </c>
      <c r="G8" s="4"/>
      <c r="H8" s="4"/>
      <c r="I8" s="3"/>
    </row>
    <row r="9" spans="1:9" ht="15.75">
      <c r="A9" s="8" t="s">
        <v>289</v>
      </c>
      <c r="B9" s="8"/>
      <c r="C9" s="8"/>
      <c r="D9" s="8"/>
      <c r="F9" s="12" t="s">
        <v>129</v>
      </c>
      <c r="G9" s="4"/>
      <c r="H9" s="4" t="s">
        <v>130</v>
      </c>
      <c r="I9" s="3"/>
    </row>
    <row r="10" spans="1:9" ht="15.75">
      <c r="A10" s="8" t="s">
        <v>290</v>
      </c>
      <c r="B10" s="14"/>
      <c r="C10" s="15"/>
      <c r="D10" s="3"/>
      <c r="F10" s="9"/>
      <c r="G10" s="9"/>
      <c r="H10" s="3" t="s">
        <v>299</v>
      </c>
      <c r="I10" s="3"/>
    </row>
    <row r="11" spans="1:9" ht="15.75">
      <c r="A11" s="123" t="s">
        <v>12</v>
      </c>
      <c r="B11" s="124" t="s">
        <v>13</v>
      </c>
      <c r="C11" s="125" t="s">
        <v>14</v>
      </c>
      <c r="D11" s="130" t="s">
        <v>15</v>
      </c>
      <c r="E11" s="130"/>
      <c r="F11" s="130"/>
      <c r="G11" s="130"/>
      <c r="H11" s="130"/>
      <c r="I11" s="3"/>
    </row>
    <row r="12" spans="1:9" ht="15.75">
      <c r="A12" s="123"/>
      <c r="B12" s="124"/>
      <c r="C12" s="124"/>
      <c r="D12" s="41">
        <v>0.1</v>
      </c>
      <c r="E12" s="42"/>
      <c r="F12" s="41">
        <v>0.12</v>
      </c>
      <c r="G12" s="42"/>
      <c r="H12" s="41">
        <v>0.13500000000000001</v>
      </c>
      <c r="I12" s="3"/>
    </row>
    <row r="13" spans="1:9" ht="15.75">
      <c r="A13" s="17"/>
      <c r="B13" s="1"/>
      <c r="C13" s="3"/>
      <c r="D13" s="3"/>
      <c r="E13" s="3"/>
      <c r="F13" s="3"/>
      <c r="G13" s="3"/>
      <c r="H13" s="3"/>
      <c r="I13" s="3"/>
    </row>
    <row r="14" spans="1:9" ht="15.75">
      <c r="A14" s="18"/>
      <c r="B14" s="19"/>
      <c r="C14" s="3" t="s">
        <v>16</v>
      </c>
      <c r="D14" s="3"/>
      <c r="E14" s="3"/>
      <c r="F14" s="3"/>
      <c r="G14" s="3"/>
      <c r="H14" s="3"/>
      <c r="I14" s="3"/>
    </row>
    <row r="15" spans="1:9" ht="15.75">
      <c r="A15" s="18">
        <v>34759</v>
      </c>
      <c r="B15" s="19"/>
      <c r="C15" s="3">
        <v>0</v>
      </c>
      <c r="D15" s="3">
        <v>50000</v>
      </c>
      <c r="E15" s="3"/>
      <c r="F15" s="3">
        <v>57500</v>
      </c>
      <c r="G15" s="3"/>
      <c r="H15" s="3"/>
      <c r="I15" s="3"/>
    </row>
    <row r="16" spans="1:9" ht="15.75">
      <c r="A16" s="18">
        <v>34790</v>
      </c>
      <c r="B16" s="19"/>
      <c r="C16" s="3">
        <v>0</v>
      </c>
      <c r="D16" s="3">
        <v>50000</v>
      </c>
      <c r="E16" s="3"/>
      <c r="F16" s="3">
        <v>57500</v>
      </c>
      <c r="G16" s="3"/>
      <c r="H16" s="3"/>
      <c r="I16" s="3"/>
    </row>
    <row r="17" spans="1:9" ht="15.75">
      <c r="A17" s="18">
        <v>34820</v>
      </c>
      <c r="B17" s="19"/>
      <c r="C17" s="3">
        <v>0</v>
      </c>
      <c r="D17" s="3">
        <v>50000</v>
      </c>
      <c r="E17" s="3"/>
      <c r="F17" s="3">
        <v>57500</v>
      </c>
      <c r="G17" s="3"/>
      <c r="H17" s="20"/>
      <c r="I17" s="3"/>
    </row>
    <row r="18" spans="1:9" ht="15.75">
      <c r="A18" s="18">
        <v>34851</v>
      </c>
      <c r="B18" s="19"/>
      <c r="C18" s="3">
        <v>0</v>
      </c>
      <c r="D18" s="3">
        <v>50000</v>
      </c>
      <c r="E18" s="3"/>
      <c r="F18" s="3">
        <v>57500</v>
      </c>
      <c r="G18" s="3"/>
      <c r="H18" s="20"/>
      <c r="I18" s="3"/>
    </row>
    <row r="19" spans="1:9" ht="15.75">
      <c r="A19" s="18">
        <v>34881</v>
      </c>
      <c r="B19" s="19"/>
      <c r="C19" s="3">
        <v>0</v>
      </c>
      <c r="D19" s="3">
        <v>50000</v>
      </c>
      <c r="E19" s="3"/>
      <c r="F19" s="3">
        <v>57500</v>
      </c>
      <c r="G19" s="3"/>
      <c r="H19" s="20"/>
      <c r="I19" s="3"/>
    </row>
    <row r="20" spans="1:9" ht="15.75">
      <c r="A20" s="18">
        <v>34912</v>
      </c>
      <c r="B20" s="19"/>
      <c r="C20" s="3">
        <v>0</v>
      </c>
      <c r="D20" s="3">
        <v>50000</v>
      </c>
      <c r="E20" s="3"/>
      <c r="F20" s="3">
        <v>57500</v>
      </c>
      <c r="G20" s="3"/>
      <c r="H20" s="20"/>
      <c r="I20" s="3"/>
    </row>
    <row r="21" spans="1:9" ht="15.75">
      <c r="A21" s="18">
        <v>34943</v>
      </c>
      <c r="B21" s="19"/>
      <c r="C21" s="3">
        <v>0</v>
      </c>
      <c r="D21" s="3">
        <v>50000</v>
      </c>
      <c r="E21" s="3"/>
      <c r="F21" s="3">
        <v>57500</v>
      </c>
      <c r="G21" s="3"/>
      <c r="H21" s="20"/>
      <c r="I21" s="3"/>
    </row>
    <row r="22" spans="1:9" ht="15.75">
      <c r="A22" s="18">
        <v>34973</v>
      </c>
      <c r="B22" s="19"/>
      <c r="C22" s="3">
        <v>0</v>
      </c>
      <c r="D22" s="3">
        <v>50000</v>
      </c>
      <c r="E22" s="3"/>
      <c r="F22" s="3">
        <v>57500</v>
      </c>
      <c r="G22" s="3"/>
      <c r="H22" s="20"/>
      <c r="I22" s="3"/>
    </row>
    <row r="23" spans="1:9" ht="15.75">
      <c r="A23" s="18">
        <v>35004</v>
      </c>
      <c r="B23" s="19"/>
      <c r="C23" s="3">
        <v>0</v>
      </c>
      <c r="D23" s="3">
        <v>50000</v>
      </c>
      <c r="E23" s="3"/>
      <c r="F23" s="3">
        <v>100000</v>
      </c>
      <c r="G23" s="3"/>
      <c r="H23" s="20">
        <v>65000</v>
      </c>
      <c r="I23" s="3"/>
    </row>
    <row r="24" spans="1:9" ht="15.75">
      <c r="A24" s="18">
        <v>35034</v>
      </c>
      <c r="B24" s="19"/>
      <c r="C24" s="3">
        <v>0</v>
      </c>
      <c r="D24" s="3">
        <v>50000</v>
      </c>
      <c r="E24" s="3"/>
      <c r="F24" s="3">
        <v>100000</v>
      </c>
      <c r="G24" s="3"/>
      <c r="H24" s="20">
        <v>65000</v>
      </c>
      <c r="I24" s="3"/>
    </row>
    <row r="25" spans="1:9" ht="15.75">
      <c r="A25" s="18">
        <v>35065</v>
      </c>
      <c r="B25" s="19"/>
      <c r="C25" s="3">
        <v>0</v>
      </c>
      <c r="D25" s="3">
        <v>50000</v>
      </c>
      <c r="E25" s="3"/>
      <c r="F25" s="3">
        <v>100000</v>
      </c>
      <c r="G25" s="3"/>
      <c r="H25" s="20">
        <v>65000</v>
      </c>
      <c r="I25" s="3"/>
    </row>
    <row r="26" spans="1:9" ht="15.75">
      <c r="A26" s="18">
        <v>35096</v>
      </c>
      <c r="B26" s="19"/>
      <c r="C26" s="3">
        <v>0</v>
      </c>
      <c r="D26" s="3">
        <v>50000</v>
      </c>
      <c r="E26" s="3"/>
      <c r="F26" s="3">
        <v>100000</v>
      </c>
      <c r="G26" s="3"/>
      <c r="H26" s="20">
        <v>65000</v>
      </c>
      <c r="I26" s="3"/>
    </row>
    <row r="27" spans="1:9" ht="15.75">
      <c r="A27" s="18">
        <v>35125</v>
      </c>
      <c r="B27" s="19"/>
      <c r="C27" s="3">
        <v>0</v>
      </c>
      <c r="D27" s="3">
        <v>50000</v>
      </c>
      <c r="E27" s="3"/>
      <c r="F27" s="3">
        <v>100000</v>
      </c>
      <c r="G27" s="3"/>
      <c r="H27" s="20">
        <v>65000</v>
      </c>
      <c r="I27" s="3"/>
    </row>
    <row r="28" spans="1:9" ht="15.75">
      <c r="A28" s="18">
        <v>35156</v>
      </c>
      <c r="B28" s="19"/>
      <c r="C28" s="3">
        <v>0</v>
      </c>
      <c r="D28" s="3">
        <v>50000</v>
      </c>
      <c r="E28" s="3"/>
      <c r="F28" s="3">
        <v>100000</v>
      </c>
      <c r="G28" s="3"/>
      <c r="H28" s="20">
        <v>65000</v>
      </c>
      <c r="I28" s="3"/>
    </row>
    <row r="29" spans="1:9" ht="15.75">
      <c r="A29" s="18">
        <v>35186</v>
      </c>
      <c r="B29" s="19" t="s">
        <v>131</v>
      </c>
      <c r="C29" s="3">
        <v>800</v>
      </c>
      <c r="D29" s="3">
        <v>50000</v>
      </c>
      <c r="E29" s="3"/>
      <c r="F29" s="3">
        <v>100000</v>
      </c>
      <c r="G29" s="3"/>
      <c r="H29" s="20">
        <v>65000</v>
      </c>
      <c r="I29" s="3"/>
    </row>
    <row r="30" spans="1:9" ht="15.75">
      <c r="A30" s="18">
        <v>35217</v>
      </c>
      <c r="B30" s="19" t="s">
        <v>132</v>
      </c>
      <c r="C30" s="3">
        <v>1400</v>
      </c>
      <c r="D30" s="3">
        <v>50000</v>
      </c>
      <c r="E30" s="3"/>
      <c r="F30" s="3">
        <v>100000</v>
      </c>
      <c r="G30" s="3"/>
      <c r="H30" s="20">
        <f t="shared" ref="H30:H75" si="0">H29-C29</f>
        <v>64200</v>
      </c>
      <c r="I30" s="3"/>
    </row>
    <row r="31" spans="1:9" ht="15.75">
      <c r="A31" s="18">
        <v>35247</v>
      </c>
      <c r="B31" s="19" t="s">
        <v>133</v>
      </c>
      <c r="C31" s="3">
        <v>1400</v>
      </c>
      <c r="D31" s="3">
        <v>50000</v>
      </c>
      <c r="E31" s="3"/>
      <c r="F31" s="3">
        <v>100000</v>
      </c>
      <c r="G31" s="3"/>
      <c r="H31" s="20">
        <f t="shared" si="0"/>
        <v>62800</v>
      </c>
      <c r="I31" s="3"/>
    </row>
    <row r="32" spans="1:9" ht="15.75">
      <c r="A32" s="18">
        <v>35278</v>
      </c>
      <c r="B32" s="19" t="s">
        <v>134</v>
      </c>
      <c r="C32" s="3">
        <v>1400</v>
      </c>
      <c r="D32" s="3">
        <v>50000</v>
      </c>
      <c r="E32" s="3"/>
      <c r="F32" s="3">
        <v>100000</v>
      </c>
      <c r="G32" s="3"/>
      <c r="H32" s="20">
        <f t="shared" si="0"/>
        <v>61400</v>
      </c>
      <c r="I32" s="3"/>
    </row>
    <row r="33" spans="1:9" ht="15.75">
      <c r="A33" s="18">
        <v>35309</v>
      </c>
      <c r="B33" s="19" t="s">
        <v>135</v>
      </c>
      <c r="C33" s="3">
        <v>1400</v>
      </c>
      <c r="D33" s="3">
        <v>50000</v>
      </c>
      <c r="E33" s="3"/>
      <c r="F33" s="3">
        <v>100000</v>
      </c>
      <c r="G33" s="3"/>
      <c r="H33" s="20">
        <f t="shared" si="0"/>
        <v>60000</v>
      </c>
      <c r="I33" s="3"/>
    </row>
    <row r="34" spans="1:9" ht="15.75">
      <c r="A34" s="18">
        <v>35339</v>
      </c>
      <c r="B34" s="19" t="s">
        <v>136</v>
      </c>
      <c r="C34" s="3">
        <v>1400</v>
      </c>
      <c r="D34" s="3">
        <v>50000</v>
      </c>
      <c r="E34" s="3"/>
      <c r="F34" s="3">
        <v>100000</v>
      </c>
      <c r="G34" s="3"/>
      <c r="H34" s="20">
        <f t="shared" si="0"/>
        <v>58600</v>
      </c>
      <c r="I34" s="3"/>
    </row>
    <row r="35" spans="1:9" ht="15.75">
      <c r="A35" s="18">
        <v>35370</v>
      </c>
      <c r="B35" s="19" t="s">
        <v>137</v>
      </c>
      <c r="C35" s="3">
        <v>1400</v>
      </c>
      <c r="D35" s="3">
        <v>50000</v>
      </c>
      <c r="E35" s="3"/>
      <c r="F35" s="3">
        <v>100000</v>
      </c>
      <c r="G35" s="3"/>
      <c r="H35" s="20">
        <f t="shared" si="0"/>
        <v>57200</v>
      </c>
      <c r="I35" s="3"/>
    </row>
    <row r="36" spans="1:9" ht="15.75">
      <c r="A36" s="18">
        <v>35400</v>
      </c>
      <c r="B36" s="19" t="s">
        <v>138</v>
      </c>
      <c r="C36" s="3">
        <v>1400</v>
      </c>
      <c r="D36" s="3">
        <v>50000</v>
      </c>
      <c r="E36" s="3"/>
      <c r="F36" s="3">
        <v>100000</v>
      </c>
      <c r="G36" s="3"/>
      <c r="H36" s="20">
        <f t="shared" si="0"/>
        <v>55800</v>
      </c>
      <c r="I36" s="3"/>
    </row>
    <row r="37" spans="1:9" ht="15.75">
      <c r="A37" s="18">
        <v>35431</v>
      </c>
      <c r="B37" s="19" t="s">
        <v>139</v>
      </c>
      <c r="C37" s="3">
        <v>1400</v>
      </c>
      <c r="D37" s="3">
        <v>50000</v>
      </c>
      <c r="E37" s="3"/>
      <c r="F37" s="3">
        <v>100000</v>
      </c>
      <c r="G37" s="3"/>
      <c r="H37" s="20">
        <f t="shared" si="0"/>
        <v>54400</v>
      </c>
      <c r="I37" s="3"/>
    </row>
    <row r="38" spans="1:9" ht="15.75">
      <c r="A38" s="18">
        <v>35462</v>
      </c>
      <c r="B38" s="19" t="s">
        <v>140</v>
      </c>
      <c r="C38" s="3">
        <v>1400</v>
      </c>
      <c r="D38" s="3">
        <v>50000</v>
      </c>
      <c r="E38" s="3"/>
      <c r="F38" s="3">
        <v>100000</v>
      </c>
      <c r="G38" s="3"/>
      <c r="H38" s="20">
        <f t="shared" si="0"/>
        <v>53000</v>
      </c>
      <c r="I38" s="3"/>
    </row>
    <row r="39" spans="1:9" ht="15.75">
      <c r="A39" s="18">
        <v>35490</v>
      </c>
      <c r="B39" s="19" t="s">
        <v>141</v>
      </c>
      <c r="C39" s="3">
        <v>1400</v>
      </c>
      <c r="D39" s="3">
        <v>50000</v>
      </c>
      <c r="E39" s="3"/>
      <c r="F39" s="3">
        <v>100000</v>
      </c>
      <c r="G39" s="3"/>
      <c r="H39" s="20">
        <f t="shared" si="0"/>
        <v>51600</v>
      </c>
      <c r="I39" s="3"/>
    </row>
    <row r="40" spans="1:9" ht="15.75">
      <c r="A40" s="18">
        <v>35521</v>
      </c>
      <c r="B40" s="19" t="s">
        <v>142</v>
      </c>
      <c r="C40" s="3">
        <v>1400</v>
      </c>
      <c r="D40" s="3">
        <v>50000</v>
      </c>
      <c r="E40" s="3"/>
      <c r="F40" s="3">
        <v>100000</v>
      </c>
      <c r="G40" s="3"/>
      <c r="H40" s="20">
        <f t="shared" si="0"/>
        <v>50200</v>
      </c>
      <c r="I40" s="3"/>
    </row>
    <row r="41" spans="1:9" ht="15.75">
      <c r="A41" s="18">
        <v>35551</v>
      </c>
      <c r="B41" s="19" t="s">
        <v>143</v>
      </c>
      <c r="C41" s="3">
        <v>1400</v>
      </c>
      <c r="D41" s="3">
        <v>50000</v>
      </c>
      <c r="E41" s="3"/>
      <c r="F41" s="3">
        <v>100000</v>
      </c>
      <c r="G41" s="3"/>
      <c r="H41" s="20">
        <f t="shared" si="0"/>
        <v>48800</v>
      </c>
      <c r="I41" s="3"/>
    </row>
    <row r="42" spans="1:9" ht="15.75">
      <c r="A42" s="18">
        <v>35582</v>
      </c>
      <c r="B42" s="19" t="s">
        <v>144</v>
      </c>
      <c r="C42" s="3">
        <v>1400</v>
      </c>
      <c r="D42" s="3">
        <v>50000</v>
      </c>
      <c r="E42" s="3"/>
      <c r="F42" s="3">
        <v>100000</v>
      </c>
      <c r="G42" s="3"/>
      <c r="H42" s="20">
        <f t="shared" si="0"/>
        <v>47400</v>
      </c>
      <c r="I42" s="3"/>
    </row>
    <row r="43" spans="1:9" ht="15.75">
      <c r="A43" s="18">
        <v>35612</v>
      </c>
      <c r="B43" s="19"/>
      <c r="C43" s="3">
        <v>0</v>
      </c>
      <c r="D43" s="3">
        <v>50000</v>
      </c>
      <c r="E43" s="3"/>
      <c r="F43" s="3">
        <v>100000</v>
      </c>
      <c r="G43" s="3"/>
      <c r="H43" s="20">
        <f t="shared" si="0"/>
        <v>46000</v>
      </c>
      <c r="I43" s="3"/>
    </row>
    <row r="44" spans="1:9" ht="15.75">
      <c r="A44" s="18">
        <v>35643</v>
      </c>
      <c r="B44" s="19" t="s">
        <v>145</v>
      </c>
      <c r="C44" s="3">
        <v>2800</v>
      </c>
      <c r="D44" s="3">
        <v>50000</v>
      </c>
      <c r="E44" s="3"/>
      <c r="F44" s="3">
        <v>100000</v>
      </c>
      <c r="G44" s="3"/>
      <c r="H44" s="20">
        <f t="shared" si="0"/>
        <v>46000</v>
      </c>
      <c r="I44" s="3"/>
    </row>
    <row r="45" spans="1:9" ht="15.75">
      <c r="A45" s="18">
        <v>35674</v>
      </c>
      <c r="B45" s="19" t="s">
        <v>146</v>
      </c>
      <c r="C45" s="3">
        <v>1400</v>
      </c>
      <c r="D45" s="3">
        <v>50000</v>
      </c>
      <c r="E45" s="3"/>
      <c r="F45" s="3">
        <v>100000</v>
      </c>
      <c r="G45" s="3"/>
      <c r="H45" s="20">
        <f t="shared" si="0"/>
        <v>43200</v>
      </c>
      <c r="I45" s="3"/>
    </row>
    <row r="46" spans="1:9" ht="15.75">
      <c r="A46" s="18">
        <v>35704</v>
      </c>
      <c r="B46" s="19" t="s">
        <v>147</v>
      </c>
      <c r="C46" s="3">
        <v>1400</v>
      </c>
      <c r="D46" s="3">
        <v>50000</v>
      </c>
      <c r="E46" s="3"/>
      <c r="F46" s="3">
        <v>100000</v>
      </c>
      <c r="G46" s="3"/>
      <c r="H46" s="20">
        <f t="shared" si="0"/>
        <v>41800</v>
      </c>
      <c r="I46" s="3"/>
    </row>
    <row r="47" spans="1:9" ht="15.75">
      <c r="A47" s="18">
        <v>35735</v>
      </c>
      <c r="B47" s="19" t="s">
        <v>148</v>
      </c>
      <c r="C47" s="3">
        <v>1400</v>
      </c>
      <c r="D47" s="3">
        <v>50000</v>
      </c>
      <c r="E47" s="3"/>
      <c r="F47" s="3">
        <v>100000</v>
      </c>
      <c r="G47" s="3"/>
      <c r="H47" s="20">
        <f t="shared" si="0"/>
        <v>40400</v>
      </c>
      <c r="I47" s="3"/>
    </row>
    <row r="48" spans="1:9" ht="15.75">
      <c r="A48" s="18">
        <v>35765</v>
      </c>
      <c r="B48" s="19" t="s">
        <v>149</v>
      </c>
      <c r="C48" s="3">
        <v>1400</v>
      </c>
      <c r="D48" s="3">
        <v>50000</v>
      </c>
      <c r="E48" s="3"/>
      <c r="F48" s="3">
        <v>100000</v>
      </c>
      <c r="G48" s="3"/>
      <c r="H48" s="20">
        <f t="shared" si="0"/>
        <v>39000</v>
      </c>
      <c r="I48" s="3"/>
    </row>
    <row r="49" spans="1:9" ht="15.75">
      <c r="A49" s="18">
        <v>35796</v>
      </c>
      <c r="B49" s="19" t="s">
        <v>150</v>
      </c>
      <c r="C49" s="3">
        <v>1400</v>
      </c>
      <c r="D49" s="3">
        <v>50000</v>
      </c>
      <c r="E49" s="3"/>
      <c r="F49" s="3">
        <v>100000</v>
      </c>
      <c r="G49" s="3"/>
      <c r="H49" s="20">
        <f t="shared" si="0"/>
        <v>37600</v>
      </c>
      <c r="I49" s="3"/>
    </row>
    <row r="50" spans="1:9" ht="15.75">
      <c r="A50" s="18">
        <v>35827</v>
      </c>
      <c r="B50" s="19" t="s">
        <v>151</v>
      </c>
      <c r="C50" s="3">
        <v>1400</v>
      </c>
      <c r="D50" s="3">
        <v>50000</v>
      </c>
      <c r="E50" s="3"/>
      <c r="F50" s="3">
        <v>100000</v>
      </c>
      <c r="G50" s="3"/>
      <c r="H50" s="20">
        <f t="shared" si="0"/>
        <v>36200</v>
      </c>
      <c r="I50" s="3"/>
    </row>
    <row r="51" spans="1:9" ht="15.75">
      <c r="A51" s="18">
        <v>35855</v>
      </c>
      <c r="B51" s="19" t="s">
        <v>152</v>
      </c>
      <c r="C51" s="3">
        <v>1400</v>
      </c>
      <c r="D51" s="3">
        <v>50000</v>
      </c>
      <c r="E51" s="3"/>
      <c r="F51" s="3">
        <v>100000</v>
      </c>
      <c r="G51" s="3"/>
      <c r="H51" s="20">
        <f t="shared" si="0"/>
        <v>34800</v>
      </c>
      <c r="I51" s="3"/>
    </row>
    <row r="52" spans="1:9" ht="15.75">
      <c r="A52" s="18">
        <v>35886</v>
      </c>
      <c r="B52" s="19" t="s">
        <v>153</v>
      </c>
      <c r="C52" s="3">
        <v>1400</v>
      </c>
      <c r="D52" s="3">
        <v>50000</v>
      </c>
      <c r="E52" s="3"/>
      <c r="F52" s="3">
        <v>100000</v>
      </c>
      <c r="G52" s="3"/>
      <c r="H52" s="20">
        <f t="shared" si="0"/>
        <v>33400</v>
      </c>
      <c r="I52" s="3"/>
    </row>
    <row r="53" spans="1:9" ht="15.75">
      <c r="A53" s="18">
        <v>35916</v>
      </c>
      <c r="B53" s="19" t="s">
        <v>154</v>
      </c>
      <c r="C53" s="3">
        <v>1400</v>
      </c>
      <c r="D53" s="3">
        <v>50000</v>
      </c>
      <c r="E53" s="3"/>
      <c r="F53" s="3">
        <v>100000</v>
      </c>
      <c r="G53" s="3"/>
      <c r="H53" s="20">
        <f t="shared" si="0"/>
        <v>32000</v>
      </c>
      <c r="I53" s="3"/>
    </row>
    <row r="54" spans="1:9" ht="15.75">
      <c r="A54" s="18">
        <v>35947</v>
      </c>
      <c r="B54" s="19" t="s">
        <v>155</v>
      </c>
      <c r="C54" s="3">
        <v>1400</v>
      </c>
      <c r="D54" s="3">
        <v>50000</v>
      </c>
      <c r="E54" s="3"/>
      <c r="F54" s="3">
        <v>100000</v>
      </c>
      <c r="G54" s="3"/>
      <c r="H54" s="20">
        <f t="shared" si="0"/>
        <v>30600</v>
      </c>
      <c r="I54" s="3"/>
    </row>
    <row r="55" spans="1:9" ht="15.75">
      <c r="A55" s="18">
        <v>35977</v>
      </c>
      <c r="B55" s="19" t="s">
        <v>156</v>
      </c>
      <c r="C55" s="3">
        <v>1400</v>
      </c>
      <c r="D55" s="3">
        <v>50000</v>
      </c>
      <c r="E55" s="3"/>
      <c r="F55" s="3">
        <v>100000</v>
      </c>
      <c r="G55" s="3"/>
      <c r="H55" s="20">
        <f t="shared" si="0"/>
        <v>29200</v>
      </c>
      <c r="I55" s="3"/>
    </row>
    <row r="56" spans="1:9" ht="15.75">
      <c r="A56" s="18">
        <v>36008</v>
      </c>
      <c r="B56" s="19" t="s">
        <v>157</v>
      </c>
      <c r="C56" s="3">
        <v>1400</v>
      </c>
      <c r="D56" s="3">
        <v>50000</v>
      </c>
      <c r="E56" s="3"/>
      <c r="F56" s="3">
        <v>100000</v>
      </c>
      <c r="G56" s="3"/>
      <c r="H56" s="20">
        <f t="shared" si="0"/>
        <v>27800</v>
      </c>
      <c r="I56" s="3"/>
    </row>
    <row r="57" spans="1:9" ht="15.75">
      <c r="A57" s="18">
        <v>36039</v>
      </c>
      <c r="B57" s="19" t="s">
        <v>158</v>
      </c>
      <c r="C57" s="3">
        <v>1400</v>
      </c>
      <c r="D57" s="3">
        <v>50000</v>
      </c>
      <c r="E57" s="3"/>
      <c r="F57" s="3">
        <v>100000</v>
      </c>
      <c r="G57" s="3"/>
      <c r="H57" s="20">
        <f t="shared" si="0"/>
        <v>26400</v>
      </c>
      <c r="I57" s="3"/>
    </row>
    <row r="58" spans="1:9" ht="15.75">
      <c r="A58" s="18">
        <v>36069</v>
      </c>
      <c r="B58" s="19" t="s">
        <v>159</v>
      </c>
      <c r="C58" s="3">
        <v>1400</v>
      </c>
      <c r="D58" s="3">
        <v>50000</v>
      </c>
      <c r="E58" s="3"/>
      <c r="F58" s="3">
        <v>100000</v>
      </c>
      <c r="G58" s="3"/>
      <c r="H58" s="20">
        <f t="shared" si="0"/>
        <v>25000</v>
      </c>
      <c r="I58" s="3"/>
    </row>
    <row r="59" spans="1:9" ht="15.75">
      <c r="A59" s="18">
        <v>36100</v>
      </c>
      <c r="B59" s="19" t="s">
        <v>160</v>
      </c>
      <c r="C59" s="3">
        <v>1400</v>
      </c>
      <c r="D59" s="3">
        <v>50000</v>
      </c>
      <c r="E59" s="3"/>
      <c r="F59" s="3">
        <v>100000</v>
      </c>
      <c r="G59" s="3"/>
      <c r="H59" s="20">
        <f t="shared" si="0"/>
        <v>23600</v>
      </c>
      <c r="I59" s="3"/>
    </row>
    <row r="60" spans="1:9" ht="15.75">
      <c r="A60" s="18">
        <v>36130</v>
      </c>
      <c r="B60" s="19" t="s">
        <v>161</v>
      </c>
      <c r="C60" s="3">
        <v>1400</v>
      </c>
      <c r="D60" s="3">
        <v>50000</v>
      </c>
      <c r="E60" s="3"/>
      <c r="F60" s="3">
        <v>100000</v>
      </c>
      <c r="G60" s="3"/>
      <c r="H60" s="20">
        <f t="shared" si="0"/>
        <v>22200</v>
      </c>
      <c r="I60" s="3"/>
    </row>
    <row r="61" spans="1:9" ht="15.75">
      <c r="A61" s="18">
        <v>36161</v>
      </c>
      <c r="B61" s="19" t="s">
        <v>162</v>
      </c>
      <c r="C61" s="3">
        <v>1400</v>
      </c>
      <c r="D61" s="3">
        <v>50000</v>
      </c>
      <c r="E61" s="3"/>
      <c r="F61" s="3">
        <v>100000</v>
      </c>
      <c r="G61" s="3"/>
      <c r="H61" s="20">
        <f t="shared" si="0"/>
        <v>20800</v>
      </c>
      <c r="I61" s="3"/>
    </row>
    <row r="62" spans="1:9" ht="15.75">
      <c r="A62" s="18">
        <v>36192</v>
      </c>
      <c r="B62" s="19" t="s">
        <v>163</v>
      </c>
      <c r="C62" s="3">
        <v>1400</v>
      </c>
      <c r="D62" s="3">
        <v>50000</v>
      </c>
      <c r="E62" s="3"/>
      <c r="F62" s="3">
        <v>100000</v>
      </c>
      <c r="G62" s="3"/>
      <c r="H62" s="20">
        <f t="shared" si="0"/>
        <v>19400</v>
      </c>
      <c r="I62" s="3"/>
    </row>
    <row r="63" spans="1:9" ht="15.75">
      <c r="A63" s="18">
        <v>36220</v>
      </c>
      <c r="B63" s="19" t="s">
        <v>164</v>
      </c>
      <c r="C63" s="3">
        <v>1400</v>
      </c>
      <c r="D63" s="3">
        <v>50000</v>
      </c>
      <c r="E63" s="3"/>
      <c r="F63" s="3">
        <v>100000</v>
      </c>
      <c r="G63" s="3"/>
      <c r="H63" s="20">
        <f t="shared" si="0"/>
        <v>18000</v>
      </c>
      <c r="I63" s="3"/>
    </row>
    <row r="64" spans="1:9" ht="15.75">
      <c r="A64" s="18">
        <v>36251</v>
      </c>
      <c r="B64" s="19" t="s">
        <v>165</v>
      </c>
      <c r="C64" s="3">
        <v>1400</v>
      </c>
      <c r="D64" s="3">
        <v>50000</v>
      </c>
      <c r="E64" s="3"/>
      <c r="F64" s="3">
        <v>100000</v>
      </c>
      <c r="G64" s="3"/>
      <c r="H64" s="20">
        <f t="shared" si="0"/>
        <v>16600</v>
      </c>
      <c r="I64" s="3"/>
    </row>
    <row r="65" spans="1:9" ht="15.75">
      <c r="A65" s="18">
        <v>36281</v>
      </c>
      <c r="B65" s="19" t="s">
        <v>166</v>
      </c>
      <c r="C65" s="3">
        <v>1400</v>
      </c>
      <c r="D65" s="3">
        <v>50000</v>
      </c>
      <c r="E65" s="3"/>
      <c r="F65" s="3">
        <v>100000</v>
      </c>
      <c r="G65" s="3"/>
      <c r="H65" s="20">
        <f t="shared" si="0"/>
        <v>15200</v>
      </c>
      <c r="I65" s="3"/>
    </row>
    <row r="66" spans="1:9" ht="15.75">
      <c r="A66" s="18">
        <v>36312</v>
      </c>
      <c r="B66" s="19" t="s">
        <v>167</v>
      </c>
      <c r="C66" s="3">
        <v>1400</v>
      </c>
      <c r="D66" s="3">
        <v>50000</v>
      </c>
      <c r="E66" s="3"/>
      <c r="F66" s="3">
        <v>100000</v>
      </c>
      <c r="G66" s="3"/>
      <c r="H66" s="20">
        <f t="shared" si="0"/>
        <v>13800</v>
      </c>
      <c r="I66" s="3"/>
    </row>
    <row r="67" spans="1:9" ht="15.75">
      <c r="A67" s="18">
        <v>36342</v>
      </c>
      <c r="B67" s="19" t="s">
        <v>168</v>
      </c>
      <c r="C67" s="3">
        <v>1400</v>
      </c>
      <c r="D67" s="3">
        <v>50000</v>
      </c>
      <c r="E67" s="3"/>
      <c r="F67" s="3">
        <v>100000</v>
      </c>
      <c r="G67" s="3"/>
      <c r="H67" s="20">
        <f t="shared" si="0"/>
        <v>12400</v>
      </c>
      <c r="I67" s="3"/>
    </row>
    <row r="68" spans="1:9" ht="15.75">
      <c r="A68" s="18">
        <v>36373</v>
      </c>
      <c r="B68" s="19" t="s">
        <v>169</v>
      </c>
      <c r="C68" s="3">
        <v>1400</v>
      </c>
      <c r="D68" s="3">
        <v>50000</v>
      </c>
      <c r="E68" s="3"/>
      <c r="F68" s="3">
        <v>100000</v>
      </c>
      <c r="G68" s="3"/>
      <c r="H68" s="20">
        <f t="shared" si="0"/>
        <v>11000</v>
      </c>
      <c r="I68" s="3"/>
    </row>
    <row r="69" spans="1:9" ht="15.75">
      <c r="A69" s="18">
        <v>36404</v>
      </c>
      <c r="B69" s="19" t="s">
        <v>170</v>
      </c>
      <c r="C69" s="3">
        <v>1400</v>
      </c>
      <c r="D69" s="3">
        <v>50000</v>
      </c>
      <c r="E69" s="3"/>
      <c r="F69" s="3">
        <v>100000</v>
      </c>
      <c r="G69" s="3"/>
      <c r="H69" s="20">
        <f t="shared" si="0"/>
        <v>9600</v>
      </c>
      <c r="I69" s="3"/>
    </row>
    <row r="70" spans="1:9" ht="15.75">
      <c r="A70" s="18">
        <v>36434</v>
      </c>
      <c r="B70" s="19" t="s">
        <v>171</v>
      </c>
      <c r="C70" s="3">
        <v>1400</v>
      </c>
      <c r="D70" s="3">
        <v>50000</v>
      </c>
      <c r="E70" s="3"/>
      <c r="F70" s="3">
        <v>100000</v>
      </c>
      <c r="G70" s="3"/>
      <c r="H70" s="20">
        <f t="shared" si="0"/>
        <v>8200</v>
      </c>
      <c r="I70" s="3"/>
    </row>
    <row r="71" spans="1:9" ht="15.75">
      <c r="A71" s="18">
        <v>36465</v>
      </c>
      <c r="B71" s="19" t="s">
        <v>172</v>
      </c>
      <c r="C71" s="3">
        <v>1400</v>
      </c>
      <c r="D71" s="3">
        <v>50000</v>
      </c>
      <c r="E71" s="3"/>
      <c r="F71" s="3">
        <v>100000</v>
      </c>
      <c r="G71" s="3"/>
      <c r="H71" s="20">
        <f t="shared" si="0"/>
        <v>6800</v>
      </c>
      <c r="I71" s="3"/>
    </row>
    <row r="72" spans="1:9" ht="15.75">
      <c r="A72" s="18">
        <v>36495</v>
      </c>
      <c r="B72" s="19" t="s">
        <v>173</v>
      </c>
      <c r="C72" s="3">
        <v>1400</v>
      </c>
      <c r="D72" s="3">
        <v>50000</v>
      </c>
      <c r="E72" s="3"/>
      <c r="F72" s="3">
        <v>100000</v>
      </c>
      <c r="G72" s="3"/>
      <c r="H72" s="20">
        <f t="shared" si="0"/>
        <v>5400</v>
      </c>
      <c r="I72" s="3"/>
    </row>
    <row r="73" spans="1:9" ht="15.75">
      <c r="A73" s="18">
        <v>36526</v>
      </c>
      <c r="B73" s="19" t="s">
        <v>174</v>
      </c>
      <c r="C73" s="3">
        <v>1400</v>
      </c>
      <c r="D73" s="3">
        <v>50000</v>
      </c>
      <c r="E73" s="3"/>
      <c r="F73" s="3">
        <v>100000</v>
      </c>
      <c r="G73" s="3"/>
      <c r="H73" s="20">
        <f t="shared" si="0"/>
        <v>4000</v>
      </c>
      <c r="I73" s="3"/>
    </row>
    <row r="74" spans="1:9" ht="15.75">
      <c r="A74" s="18">
        <v>36557</v>
      </c>
      <c r="B74" s="19" t="s">
        <v>175</v>
      </c>
      <c r="C74" s="3">
        <v>1400</v>
      </c>
      <c r="D74" s="3">
        <v>50000</v>
      </c>
      <c r="E74" s="3"/>
      <c r="F74" s="3">
        <v>100000</v>
      </c>
      <c r="G74" s="3"/>
      <c r="H74" s="20">
        <f t="shared" si="0"/>
        <v>2600</v>
      </c>
      <c r="I74" s="3"/>
    </row>
    <row r="75" spans="1:9" ht="15.75">
      <c r="A75" s="18">
        <v>36586</v>
      </c>
      <c r="B75" s="19" t="s">
        <v>176</v>
      </c>
      <c r="C75" s="3">
        <v>1400</v>
      </c>
      <c r="D75" s="3">
        <v>50000</v>
      </c>
      <c r="E75" s="3"/>
      <c r="F75" s="3">
        <v>100000</v>
      </c>
      <c r="G75" s="3"/>
      <c r="H75" s="20">
        <f t="shared" si="0"/>
        <v>1200</v>
      </c>
      <c r="I75" s="3"/>
    </row>
    <row r="76" spans="1:9" ht="15.75">
      <c r="A76" s="18">
        <v>36617</v>
      </c>
      <c r="B76" s="19" t="s">
        <v>177</v>
      </c>
      <c r="C76" s="3">
        <v>1400</v>
      </c>
      <c r="D76" s="3">
        <v>50000</v>
      </c>
      <c r="E76" s="3"/>
      <c r="F76" s="3">
        <f>F75-200</f>
        <v>99800</v>
      </c>
      <c r="G76" s="3"/>
      <c r="H76" s="20"/>
      <c r="I76" s="3"/>
    </row>
    <row r="77" spans="1:9" ht="15.75">
      <c r="A77" s="18">
        <v>36647</v>
      </c>
      <c r="B77" s="19" t="s">
        <v>178</v>
      </c>
      <c r="C77" s="3">
        <v>1400</v>
      </c>
      <c r="D77" s="3">
        <v>50000</v>
      </c>
      <c r="E77" s="3"/>
      <c r="F77" s="3">
        <f t="shared" ref="F77:F140" si="1">F76-C76</f>
        <v>98400</v>
      </c>
      <c r="G77" s="3"/>
      <c r="H77" s="20"/>
      <c r="I77" s="3"/>
    </row>
    <row r="78" spans="1:9" ht="15.75">
      <c r="A78" s="18">
        <v>36678</v>
      </c>
      <c r="B78" s="19" t="s">
        <v>179</v>
      </c>
      <c r="C78" s="3">
        <v>1400</v>
      </c>
      <c r="D78" s="3">
        <v>50000</v>
      </c>
      <c r="E78" s="3"/>
      <c r="F78" s="3">
        <f t="shared" si="1"/>
        <v>97000</v>
      </c>
      <c r="G78" s="3"/>
      <c r="H78" s="20"/>
      <c r="I78" s="3"/>
    </row>
    <row r="79" spans="1:9" ht="15.75">
      <c r="A79" s="18">
        <v>36708</v>
      </c>
      <c r="B79" s="19" t="s">
        <v>180</v>
      </c>
      <c r="C79" s="3">
        <v>1400</v>
      </c>
      <c r="D79" s="3">
        <v>50000</v>
      </c>
      <c r="E79" s="3"/>
      <c r="F79" s="3">
        <f t="shared" si="1"/>
        <v>95600</v>
      </c>
      <c r="G79" s="3"/>
      <c r="H79" s="20"/>
      <c r="I79" s="3"/>
    </row>
    <row r="80" spans="1:9" ht="15.75">
      <c r="A80" s="18">
        <v>36739</v>
      </c>
      <c r="B80" s="19" t="s">
        <v>181</v>
      </c>
      <c r="C80" s="3">
        <v>1400</v>
      </c>
      <c r="D80" s="3">
        <v>50000</v>
      </c>
      <c r="E80" s="3"/>
      <c r="F80" s="3">
        <f t="shared" si="1"/>
        <v>94200</v>
      </c>
      <c r="G80" s="3"/>
      <c r="H80" s="20"/>
      <c r="I80" s="3"/>
    </row>
    <row r="81" spans="1:9" ht="15.75">
      <c r="A81" s="18">
        <v>36770</v>
      </c>
      <c r="B81" s="19" t="s">
        <v>182</v>
      </c>
      <c r="C81" s="3">
        <v>1400</v>
      </c>
      <c r="D81" s="3">
        <v>50000</v>
      </c>
      <c r="E81" s="3"/>
      <c r="F81" s="3">
        <f t="shared" si="1"/>
        <v>92800</v>
      </c>
      <c r="G81" s="3"/>
      <c r="H81" s="20"/>
      <c r="I81" s="3"/>
    </row>
    <row r="82" spans="1:9" ht="15.75">
      <c r="A82" s="18">
        <v>36800</v>
      </c>
      <c r="B82" s="19" t="s">
        <v>183</v>
      </c>
      <c r="C82" s="3">
        <v>1400</v>
      </c>
      <c r="D82" s="3">
        <v>50000</v>
      </c>
      <c r="E82" s="3"/>
      <c r="F82" s="3">
        <f t="shared" si="1"/>
        <v>91400</v>
      </c>
      <c r="G82" s="3"/>
      <c r="H82" s="20"/>
      <c r="I82" s="3"/>
    </row>
    <row r="83" spans="1:9" ht="15.75">
      <c r="A83" s="18">
        <v>36831</v>
      </c>
      <c r="B83" s="19" t="s">
        <v>184</v>
      </c>
      <c r="C83" s="3">
        <v>1400</v>
      </c>
      <c r="D83" s="3">
        <v>50000</v>
      </c>
      <c r="E83" s="3"/>
      <c r="F83" s="3">
        <f t="shared" si="1"/>
        <v>90000</v>
      </c>
      <c r="G83" s="3"/>
      <c r="H83" s="20"/>
      <c r="I83" s="3"/>
    </row>
    <row r="84" spans="1:9" ht="15.75">
      <c r="A84" s="18">
        <v>36861</v>
      </c>
      <c r="B84" s="19" t="s">
        <v>185</v>
      </c>
      <c r="C84" s="3">
        <v>1400</v>
      </c>
      <c r="D84" s="3">
        <v>50000</v>
      </c>
      <c r="E84" s="3"/>
      <c r="F84" s="3">
        <f t="shared" si="1"/>
        <v>88600</v>
      </c>
      <c r="G84" s="3"/>
      <c r="H84" s="20"/>
      <c r="I84" s="3"/>
    </row>
    <row r="85" spans="1:9" ht="15.75">
      <c r="A85" s="18">
        <v>36892</v>
      </c>
      <c r="B85" s="19" t="s">
        <v>186</v>
      </c>
      <c r="C85" s="3">
        <v>1400</v>
      </c>
      <c r="D85" s="3">
        <v>50000</v>
      </c>
      <c r="E85" s="3"/>
      <c r="F85" s="3">
        <f t="shared" si="1"/>
        <v>87200</v>
      </c>
      <c r="G85" s="3"/>
      <c r="H85" s="20"/>
      <c r="I85" s="3"/>
    </row>
    <row r="86" spans="1:9" ht="15.75">
      <c r="A86" s="18">
        <v>36923</v>
      </c>
      <c r="B86" s="19" t="s">
        <v>187</v>
      </c>
      <c r="C86" s="3">
        <v>1400</v>
      </c>
      <c r="D86" s="3">
        <v>50000</v>
      </c>
      <c r="E86" s="3"/>
      <c r="F86" s="3">
        <f t="shared" si="1"/>
        <v>85800</v>
      </c>
      <c r="G86" s="3"/>
      <c r="H86" s="20"/>
      <c r="I86" s="3"/>
    </row>
    <row r="87" spans="1:9" ht="15.75">
      <c r="A87" s="18">
        <v>36951</v>
      </c>
      <c r="B87" s="19" t="s">
        <v>188</v>
      </c>
      <c r="C87" s="3">
        <v>1400</v>
      </c>
      <c r="D87" s="3">
        <v>50000</v>
      </c>
      <c r="E87" s="3"/>
      <c r="F87" s="3">
        <f t="shared" si="1"/>
        <v>84400</v>
      </c>
      <c r="G87" s="3"/>
      <c r="H87" s="20"/>
      <c r="I87" s="3"/>
    </row>
    <row r="88" spans="1:9" ht="15.75">
      <c r="A88" s="18">
        <v>36982</v>
      </c>
      <c r="B88" s="19" t="s">
        <v>189</v>
      </c>
      <c r="C88" s="3">
        <v>1400</v>
      </c>
      <c r="D88" s="3">
        <v>50000</v>
      </c>
      <c r="E88" s="3"/>
      <c r="F88" s="3">
        <f t="shared" si="1"/>
        <v>83000</v>
      </c>
      <c r="G88" s="3"/>
      <c r="H88" s="20"/>
      <c r="I88" s="3"/>
    </row>
    <row r="89" spans="1:9" ht="15.75">
      <c r="A89" s="18">
        <v>37012</v>
      </c>
      <c r="B89" s="19" t="s">
        <v>190</v>
      </c>
      <c r="C89" s="3">
        <v>1400</v>
      </c>
      <c r="D89" s="3">
        <v>50000</v>
      </c>
      <c r="E89" s="3"/>
      <c r="F89" s="3">
        <f t="shared" si="1"/>
        <v>81600</v>
      </c>
      <c r="G89" s="3"/>
      <c r="H89" s="20"/>
      <c r="I89" s="3"/>
    </row>
    <row r="90" spans="1:9" ht="15.75">
      <c r="A90" s="18">
        <v>37043</v>
      </c>
      <c r="B90" s="19" t="s">
        <v>191</v>
      </c>
      <c r="C90" s="3">
        <v>1400</v>
      </c>
      <c r="D90" s="3">
        <v>50000</v>
      </c>
      <c r="E90" s="3"/>
      <c r="F90" s="3">
        <f t="shared" si="1"/>
        <v>80200</v>
      </c>
      <c r="G90" s="3"/>
      <c r="H90" s="20"/>
      <c r="I90" s="3"/>
    </row>
    <row r="91" spans="1:9" ht="15.75">
      <c r="A91" s="18">
        <v>37073</v>
      </c>
      <c r="B91" s="19" t="s">
        <v>192</v>
      </c>
      <c r="C91" s="3">
        <v>1400</v>
      </c>
      <c r="D91" s="3">
        <v>50000</v>
      </c>
      <c r="E91" s="3"/>
      <c r="F91" s="3">
        <f t="shared" si="1"/>
        <v>78800</v>
      </c>
      <c r="G91" s="3"/>
      <c r="H91" s="20"/>
      <c r="I91" s="3"/>
    </row>
    <row r="92" spans="1:9" ht="15.75">
      <c r="A92" s="18">
        <v>37104</v>
      </c>
      <c r="B92" s="19" t="s">
        <v>193</v>
      </c>
      <c r="C92" s="3">
        <v>1400</v>
      </c>
      <c r="D92" s="3">
        <v>50000</v>
      </c>
      <c r="E92" s="3"/>
      <c r="F92" s="3">
        <f t="shared" si="1"/>
        <v>77400</v>
      </c>
      <c r="G92" s="3"/>
      <c r="H92" s="20"/>
      <c r="I92" s="3"/>
    </row>
    <row r="93" spans="1:9" ht="15.75">
      <c r="A93" s="18">
        <v>37135</v>
      </c>
      <c r="B93" s="19" t="s">
        <v>194</v>
      </c>
      <c r="C93" s="3">
        <v>1400</v>
      </c>
      <c r="D93" s="3">
        <v>50000</v>
      </c>
      <c r="E93" s="3"/>
      <c r="F93" s="3">
        <f t="shared" si="1"/>
        <v>76000</v>
      </c>
      <c r="G93" s="3"/>
      <c r="H93" s="20"/>
      <c r="I93" s="3"/>
    </row>
    <row r="94" spans="1:9" ht="15.75">
      <c r="A94" s="18">
        <v>37165</v>
      </c>
      <c r="B94" s="19" t="s">
        <v>195</v>
      </c>
      <c r="C94" s="3">
        <v>1400</v>
      </c>
      <c r="D94" s="3">
        <v>50000</v>
      </c>
      <c r="E94" s="3"/>
      <c r="F94" s="3">
        <f t="shared" si="1"/>
        <v>74600</v>
      </c>
      <c r="G94" s="3"/>
      <c r="H94" s="20"/>
      <c r="I94" s="3"/>
    </row>
    <row r="95" spans="1:9" ht="15.75">
      <c r="A95" s="18">
        <v>37196</v>
      </c>
      <c r="B95" s="19" t="s">
        <v>196</v>
      </c>
      <c r="C95" s="3">
        <v>1400</v>
      </c>
      <c r="D95" s="3">
        <v>50000</v>
      </c>
      <c r="E95" s="3"/>
      <c r="F95" s="3">
        <f t="shared" si="1"/>
        <v>73200</v>
      </c>
      <c r="G95" s="3"/>
      <c r="H95" s="20"/>
      <c r="I95" s="3"/>
    </row>
    <row r="96" spans="1:9" ht="15.75">
      <c r="A96" s="18">
        <v>37226</v>
      </c>
      <c r="B96" s="19" t="s">
        <v>197</v>
      </c>
      <c r="C96" s="3">
        <v>1400</v>
      </c>
      <c r="D96" s="3">
        <v>50000</v>
      </c>
      <c r="E96" s="3"/>
      <c r="F96" s="3">
        <f t="shared" si="1"/>
        <v>71800</v>
      </c>
      <c r="G96" s="3"/>
      <c r="H96" s="20"/>
      <c r="I96" s="3"/>
    </row>
    <row r="97" spans="1:9" ht="15.75">
      <c r="A97" s="18">
        <v>37257</v>
      </c>
      <c r="B97" s="19" t="s">
        <v>198</v>
      </c>
      <c r="C97" s="3">
        <v>1400</v>
      </c>
      <c r="D97" s="3">
        <v>50000</v>
      </c>
      <c r="E97" s="3"/>
      <c r="F97" s="3">
        <f t="shared" si="1"/>
        <v>70400</v>
      </c>
      <c r="G97" s="3"/>
      <c r="H97" s="20"/>
      <c r="I97" s="3"/>
    </row>
    <row r="98" spans="1:9" ht="15.75">
      <c r="A98" s="18">
        <v>37288</v>
      </c>
      <c r="B98" s="19" t="s">
        <v>199</v>
      </c>
      <c r="C98" s="3">
        <v>1400</v>
      </c>
      <c r="D98" s="3">
        <v>50000</v>
      </c>
      <c r="E98" s="3"/>
      <c r="F98" s="3">
        <f t="shared" si="1"/>
        <v>69000</v>
      </c>
      <c r="G98" s="3"/>
      <c r="H98" s="20"/>
      <c r="I98" s="3"/>
    </row>
    <row r="99" spans="1:9" ht="15.75">
      <c r="A99" s="18">
        <v>37316</v>
      </c>
      <c r="B99" s="19" t="s">
        <v>200</v>
      </c>
      <c r="C99" s="3">
        <v>1400</v>
      </c>
      <c r="D99" s="3">
        <v>50000</v>
      </c>
      <c r="E99" s="3"/>
      <c r="F99" s="3">
        <f t="shared" si="1"/>
        <v>67600</v>
      </c>
      <c r="G99" s="3"/>
      <c r="H99" s="20"/>
      <c r="I99" s="3"/>
    </row>
    <row r="100" spans="1:9" ht="15.75">
      <c r="A100" s="18">
        <v>37347</v>
      </c>
      <c r="B100" s="19" t="s">
        <v>201</v>
      </c>
      <c r="C100" s="3">
        <v>1400</v>
      </c>
      <c r="D100" s="3">
        <v>50000</v>
      </c>
      <c r="E100" s="3"/>
      <c r="F100" s="3">
        <f t="shared" si="1"/>
        <v>66200</v>
      </c>
      <c r="G100" s="3"/>
      <c r="H100" s="20"/>
      <c r="I100" s="3"/>
    </row>
    <row r="101" spans="1:9" ht="15.75">
      <c r="A101" s="18">
        <v>37377</v>
      </c>
      <c r="B101" s="19" t="s">
        <v>202</v>
      </c>
      <c r="C101" s="3">
        <v>1400</v>
      </c>
      <c r="D101" s="3">
        <v>50000</v>
      </c>
      <c r="E101" s="3"/>
      <c r="F101" s="3">
        <f t="shared" si="1"/>
        <v>64800</v>
      </c>
      <c r="G101" s="3"/>
      <c r="H101" s="20"/>
      <c r="I101" s="3"/>
    </row>
    <row r="102" spans="1:9" ht="15.75">
      <c r="A102" s="18">
        <v>37408</v>
      </c>
      <c r="B102" s="19" t="s">
        <v>203</v>
      </c>
      <c r="C102" s="3">
        <v>1400</v>
      </c>
      <c r="D102" s="3">
        <v>50000</v>
      </c>
      <c r="E102" s="3"/>
      <c r="F102" s="3">
        <f t="shared" si="1"/>
        <v>63400</v>
      </c>
      <c r="G102" s="3"/>
      <c r="H102" s="20"/>
      <c r="I102" s="3"/>
    </row>
    <row r="103" spans="1:9" ht="15.75">
      <c r="A103" s="18">
        <v>37438</v>
      </c>
      <c r="B103" s="19" t="s">
        <v>204</v>
      </c>
      <c r="C103" s="3">
        <v>1400</v>
      </c>
      <c r="D103" s="3">
        <v>50000</v>
      </c>
      <c r="E103" s="3"/>
      <c r="F103" s="3">
        <f t="shared" si="1"/>
        <v>62000</v>
      </c>
      <c r="G103" s="3"/>
      <c r="H103" s="20"/>
      <c r="I103" s="3"/>
    </row>
    <row r="104" spans="1:9" ht="15.75">
      <c r="A104" s="18">
        <v>37469</v>
      </c>
      <c r="B104" s="19" t="s">
        <v>205</v>
      </c>
      <c r="C104" s="3">
        <v>1400</v>
      </c>
      <c r="D104" s="3">
        <v>50000</v>
      </c>
      <c r="E104" s="3"/>
      <c r="F104" s="3">
        <f t="shared" si="1"/>
        <v>60600</v>
      </c>
      <c r="G104" s="3"/>
      <c r="H104" s="20"/>
      <c r="I104" s="3"/>
    </row>
    <row r="105" spans="1:9" ht="15.75">
      <c r="A105" s="18">
        <v>37500</v>
      </c>
      <c r="B105" s="19" t="s">
        <v>206</v>
      </c>
      <c r="C105" s="3">
        <v>1400</v>
      </c>
      <c r="D105" s="3">
        <v>50000</v>
      </c>
      <c r="E105" s="3"/>
      <c r="F105" s="3">
        <f t="shared" si="1"/>
        <v>59200</v>
      </c>
      <c r="G105" s="3"/>
      <c r="H105" s="3"/>
      <c r="I105" s="3"/>
    </row>
    <row r="106" spans="1:9" ht="15.75">
      <c r="A106" s="18">
        <v>37530</v>
      </c>
      <c r="B106" s="19" t="s">
        <v>207</v>
      </c>
      <c r="C106" s="3">
        <v>1400</v>
      </c>
      <c r="D106" s="3">
        <v>50000</v>
      </c>
      <c r="E106" s="3"/>
      <c r="F106" s="3">
        <f t="shared" si="1"/>
        <v>57800</v>
      </c>
      <c r="G106" s="3"/>
      <c r="H106" s="3"/>
      <c r="I106" s="3"/>
    </row>
    <row r="107" spans="1:9" ht="15.75">
      <c r="A107" s="18">
        <v>37561</v>
      </c>
      <c r="B107" s="19" t="s">
        <v>208</v>
      </c>
      <c r="C107" s="3">
        <v>1400</v>
      </c>
      <c r="D107" s="3">
        <v>50000</v>
      </c>
      <c r="E107" s="3"/>
      <c r="F107" s="3">
        <f t="shared" si="1"/>
        <v>56400</v>
      </c>
      <c r="G107" s="3"/>
      <c r="H107" s="3"/>
      <c r="I107" s="3"/>
    </row>
    <row r="108" spans="1:9" ht="15.75">
      <c r="A108" s="18">
        <v>37591</v>
      </c>
      <c r="B108" s="19" t="s">
        <v>209</v>
      </c>
      <c r="C108" s="3">
        <v>1400</v>
      </c>
      <c r="D108" s="3">
        <v>50000</v>
      </c>
      <c r="E108" s="3"/>
      <c r="F108" s="3">
        <f t="shared" si="1"/>
        <v>55000</v>
      </c>
      <c r="G108" s="3"/>
      <c r="H108" s="3"/>
      <c r="I108" s="3"/>
    </row>
    <row r="109" spans="1:9" ht="15.75">
      <c r="A109" s="18">
        <v>37622</v>
      </c>
      <c r="B109" s="19" t="s">
        <v>210</v>
      </c>
      <c r="C109" s="3">
        <v>1400</v>
      </c>
      <c r="D109" s="3">
        <v>50000</v>
      </c>
      <c r="E109" s="3"/>
      <c r="F109" s="3">
        <f t="shared" si="1"/>
        <v>53600</v>
      </c>
      <c r="G109" s="3"/>
      <c r="H109" s="3"/>
      <c r="I109" s="3"/>
    </row>
    <row r="110" spans="1:9" ht="15.75">
      <c r="A110" s="18">
        <v>37653</v>
      </c>
      <c r="B110" s="19" t="s">
        <v>211</v>
      </c>
      <c r="C110" s="3">
        <v>1400</v>
      </c>
      <c r="D110" s="3">
        <v>50000</v>
      </c>
      <c r="E110" s="3"/>
      <c r="F110" s="3">
        <f t="shared" si="1"/>
        <v>52200</v>
      </c>
      <c r="G110" s="3"/>
      <c r="H110" s="3"/>
      <c r="I110" s="3"/>
    </row>
    <row r="111" spans="1:9" ht="15.75">
      <c r="A111" s="18">
        <v>37681</v>
      </c>
      <c r="B111" s="19" t="s">
        <v>212</v>
      </c>
      <c r="C111" s="3">
        <v>1400</v>
      </c>
      <c r="D111" s="3">
        <v>50000</v>
      </c>
      <c r="E111" s="3"/>
      <c r="F111" s="3">
        <f t="shared" si="1"/>
        <v>50800</v>
      </c>
      <c r="G111" s="3"/>
      <c r="H111" s="3"/>
      <c r="I111" s="3"/>
    </row>
    <row r="112" spans="1:9" ht="15.75">
      <c r="A112" s="18">
        <v>37712</v>
      </c>
      <c r="B112" s="19" t="s">
        <v>213</v>
      </c>
      <c r="C112" s="3">
        <v>1400</v>
      </c>
      <c r="D112" s="3">
        <v>50000</v>
      </c>
      <c r="E112" s="3"/>
      <c r="F112" s="3">
        <f t="shared" si="1"/>
        <v>49400</v>
      </c>
      <c r="G112" s="3"/>
      <c r="H112" s="3"/>
      <c r="I112" s="3"/>
    </row>
    <row r="113" spans="1:9" ht="15.75">
      <c r="A113" s="18">
        <v>37742</v>
      </c>
      <c r="B113" s="19" t="s">
        <v>214</v>
      </c>
      <c r="C113" s="3">
        <v>1400</v>
      </c>
      <c r="D113" s="3">
        <v>50000</v>
      </c>
      <c r="E113" s="3"/>
      <c r="F113" s="3">
        <f t="shared" si="1"/>
        <v>48000</v>
      </c>
      <c r="G113" s="3"/>
      <c r="H113" s="3"/>
      <c r="I113" s="3"/>
    </row>
    <row r="114" spans="1:9" ht="15.75">
      <c r="A114" s="18">
        <v>37773</v>
      </c>
      <c r="B114" s="19" t="s">
        <v>215</v>
      </c>
      <c r="C114" s="3">
        <v>1400</v>
      </c>
      <c r="D114" s="3">
        <v>50000</v>
      </c>
      <c r="E114" s="3"/>
      <c r="F114" s="3">
        <f t="shared" si="1"/>
        <v>46600</v>
      </c>
      <c r="G114" s="3"/>
      <c r="H114" s="3"/>
      <c r="I114" s="3"/>
    </row>
    <row r="115" spans="1:9" ht="15.75">
      <c r="A115" s="18">
        <v>37803</v>
      </c>
      <c r="B115" s="19" t="s">
        <v>216</v>
      </c>
      <c r="C115" s="3">
        <v>1400</v>
      </c>
      <c r="D115" s="3">
        <v>50000</v>
      </c>
      <c r="E115" s="3"/>
      <c r="F115" s="3">
        <f t="shared" si="1"/>
        <v>45200</v>
      </c>
      <c r="G115" s="3"/>
      <c r="H115" s="3"/>
      <c r="I115" s="3"/>
    </row>
    <row r="116" spans="1:9" ht="15.75">
      <c r="A116" s="18">
        <v>37834</v>
      </c>
      <c r="B116" s="19" t="s">
        <v>217</v>
      </c>
      <c r="C116" s="3">
        <v>1400</v>
      </c>
      <c r="D116" s="3">
        <v>50000</v>
      </c>
      <c r="E116" s="3"/>
      <c r="F116" s="3">
        <f t="shared" si="1"/>
        <v>43800</v>
      </c>
      <c r="G116" s="3"/>
      <c r="H116" s="3"/>
      <c r="I116" s="3"/>
    </row>
    <row r="117" spans="1:9" ht="15.75">
      <c r="A117" s="18">
        <v>37865</v>
      </c>
      <c r="B117" s="19" t="s">
        <v>218</v>
      </c>
      <c r="C117" s="3">
        <v>1400</v>
      </c>
      <c r="D117" s="3">
        <v>50000</v>
      </c>
      <c r="E117" s="3"/>
      <c r="F117" s="3">
        <f t="shared" si="1"/>
        <v>42400</v>
      </c>
      <c r="G117" s="3"/>
      <c r="H117" s="3"/>
      <c r="I117" s="3"/>
    </row>
    <row r="118" spans="1:9" ht="15.75">
      <c r="A118" s="18">
        <v>37895</v>
      </c>
      <c r="B118" s="19" t="s">
        <v>219</v>
      </c>
      <c r="C118" s="3">
        <v>1400</v>
      </c>
      <c r="D118" s="3">
        <v>50000</v>
      </c>
      <c r="E118" s="3"/>
      <c r="F118" s="3">
        <f t="shared" si="1"/>
        <v>41000</v>
      </c>
      <c r="G118" s="3"/>
      <c r="H118" s="3"/>
      <c r="I118" s="3"/>
    </row>
    <row r="119" spans="1:9" ht="15.75">
      <c r="A119" s="18">
        <v>37926</v>
      </c>
      <c r="B119" s="19" t="s">
        <v>220</v>
      </c>
      <c r="C119" s="3">
        <v>1400</v>
      </c>
      <c r="D119" s="3">
        <v>50000</v>
      </c>
      <c r="E119" s="3"/>
      <c r="F119" s="3">
        <f t="shared" si="1"/>
        <v>39600</v>
      </c>
      <c r="G119" s="3"/>
      <c r="H119" s="3"/>
      <c r="I119" s="3"/>
    </row>
    <row r="120" spans="1:9" ht="15.75">
      <c r="A120" s="18">
        <v>37956</v>
      </c>
      <c r="B120" s="19" t="s">
        <v>221</v>
      </c>
      <c r="C120" s="3">
        <v>1400</v>
      </c>
      <c r="D120" s="3">
        <v>50000</v>
      </c>
      <c r="E120" s="3"/>
      <c r="F120" s="3">
        <f t="shared" si="1"/>
        <v>38200</v>
      </c>
      <c r="G120" s="3"/>
      <c r="H120" s="3"/>
      <c r="I120" s="3"/>
    </row>
    <row r="121" spans="1:9" ht="15.75">
      <c r="A121" s="18">
        <v>37987</v>
      </c>
      <c r="B121" s="19" t="s">
        <v>222</v>
      </c>
      <c r="C121" s="3">
        <v>1400</v>
      </c>
      <c r="D121" s="3">
        <v>50000</v>
      </c>
      <c r="E121" s="3"/>
      <c r="F121" s="3">
        <f t="shared" si="1"/>
        <v>36800</v>
      </c>
      <c r="G121" s="3"/>
      <c r="H121" s="3"/>
      <c r="I121" s="3"/>
    </row>
    <row r="122" spans="1:9" ht="15.75">
      <c r="A122" s="18">
        <v>38018</v>
      </c>
      <c r="B122" s="19"/>
      <c r="C122" s="3">
        <v>0</v>
      </c>
      <c r="D122" s="3">
        <v>50000</v>
      </c>
      <c r="E122" s="3"/>
      <c r="F122" s="3">
        <f t="shared" si="1"/>
        <v>35400</v>
      </c>
      <c r="G122" s="3"/>
      <c r="H122" s="3"/>
      <c r="I122" s="3"/>
    </row>
    <row r="123" spans="1:9" ht="15.75">
      <c r="A123" s="18">
        <v>38047</v>
      </c>
      <c r="B123" s="19" t="s">
        <v>223</v>
      </c>
      <c r="C123" s="3">
        <v>1400</v>
      </c>
      <c r="D123" s="3">
        <v>50000</v>
      </c>
      <c r="E123" s="3"/>
      <c r="F123" s="3">
        <f t="shared" si="1"/>
        <v>35400</v>
      </c>
      <c r="G123" s="3"/>
      <c r="H123" s="3"/>
      <c r="I123" s="3"/>
    </row>
    <row r="124" spans="1:9" ht="15.75">
      <c r="A124" s="18">
        <v>38078</v>
      </c>
      <c r="B124" s="19" t="s">
        <v>224</v>
      </c>
      <c r="C124" s="3">
        <v>2800</v>
      </c>
      <c r="D124" s="3">
        <v>50000</v>
      </c>
      <c r="E124" s="3"/>
      <c r="F124" s="3">
        <f t="shared" si="1"/>
        <v>34000</v>
      </c>
      <c r="G124" s="3"/>
      <c r="H124" s="3"/>
      <c r="I124" s="3"/>
    </row>
    <row r="125" spans="1:9" ht="15.75">
      <c r="A125" s="18">
        <v>38108</v>
      </c>
      <c r="B125" s="19" t="s">
        <v>225</v>
      </c>
      <c r="C125" s="3">
        <v>1400</v>
      </c>
      <c r="D125" s="3">
        <v>50000</v>
      </c>
      <c r="E125" s="3"/>
      <c r="F125" s="3">
        <f t="shared" si="1"/>
        <v>31200</v>
      </c>
      <c r="G125" s="3"/>
      <c r="H125" s="3"/>
      <c r="I125" s="3"/>
    </row>
    <row r="126" spans="1:9" ht="15.75">
      <c r="A126" s="18">
        <v>38139</v>
      </c>
      <c r="B126" s="19" t="s">
        <v>226</v>
      </c>
      <c r="C126" s="3">
        <v>1400</v>
      </c>
      <c r="D126" s="3">
        <v>50000</v>
      </c>
      <c r="E126" s="3"/>
      <c r="F126" s="3">
        <f t="shared" si="1"/>
        <v>29800</v>
      </c>
      <c r="G126" s="3"/>
      <c r="H126" s="3"/>
      <c r="I126" s="3"/>
    </row>
    <row r="127" spans="1:9" ht="15.75">
      <c r="A127" s="18">
        <v>38169</v>
      </c>
      <c r="B127" s="19" t="s">
        <v>227</v>
      </c>
      <c r="C127" s="3">
        <v>1400</v>
      </c>
      <c r="D127" s="3">
        <v>50000</v>
      </c>
      <c r="E127" s="3"/>
      <c r="F127" s="3">
        <f t="shared" si="1"/>
        <v>28400</v>
      </c>
      <c r="G127" s="3"/>
      <c r="H127" s="3"/>
      <c r="I127" s="3"/>
    </row>
    <row r="128" spans="1:9" ht="15.75">
      <c r="A128" s="18">
        <v>38200</v>
      </c>
      <c r="B128" s="19" t="s">
        <v>228</v>
      </c>
      <c r="C128" s="3">
        <v>1400</v>
      </c>
      <c r="D128" s="3">
        <v>50000</v>
      </c>
      <c r="E128" s="3"/>
      <c r="F128" s="3">
        <f t="shared" si="1"/>
        <v>27000</v>
      </c>
      <c r="G128" s="3"/>
      <c r="H128" s="3"/>
      <c r="I128" s="3"/>
    </row>
    <row r="129" spans="1:9" ht="15.75">
      <c r="A129" s="18">
        <v>38231</v>
      </c>
      <c r="B129" s="19" t="s">
        <v>229</v>
      </c>
      <c r="C129" s="3">
        <v>1400</v>
      </c>
      <c r="D129" s="3">
        <v>50000</v>
      </c>
      <c r="E129" s="3"/>
      <c r="F129" s="3">
        <f t="shared" si="1"/>
        <v>25600</v>
      </c>
      <c r="G129" s="3"/>
      <c r="H129" s="3"/>
      <c r="I129" s="3"/>
    </row>
    <row r="130" spans="1:9" ht="15.75">
      <c r="A130" s="18">
        <v>38261</v>
      </c>
      <c r="B130" s="19" t="s">
        <v>230</v>
      </c>
      <c r="C130" s="3">
        <v>1400</v>
      </c>
      <c r="D130" s="3">
        <v>50000</v>
      </c>
      <c r="E130" s="3"/>
      <c r="F130" s="3">
        <f t="shared" si="1"/>
        <v>24200</v>
      </c>
      <c r="G130" s="3"/>
      <c r="H130" s="3"/>
      <c r="I130" s="3"/>
    </row>
    <row r="131" spans="1:9" ht="15.75">
      <c r="A131" s="18">
        <v>38292</v>
      </c>
      <c r="B131" s="19" t="s">
        <v>231</v>
      </c>
      <c r="C131" s="3">
        <v>1400</v>
      </c>
      <c r="D131" s="3">
        <v>50000</v>
      </c>
      <c r="E131" s="3"/>
      <c r="F131" s="3">
        <f t="shared" si="1"/>
        <v>22800</v>
      </c>
      <c r="G131" s="3"/>
      <c r="H131" s="3"/>
      <c r="I131" s="3"/>
    </row>
    <row r="132" spans="1:9" ht="15.75">
      <c r="A132" s="18">
        <v>38322</v>
      </c>
      <c r="B132" s="19" t="s">
        <v>232</v>
      </c>
      <c r="C132" s="3">
        <v>1400</v>
      </c>
      <c r="D132" s="3">
        <v>50000</v>
      </c>
      <c r="E132" s="3"/>
      <c r="F132" s="3">
        <f t="shared" si="1"/>
        <v>21400</v>
      </c>
      <c r="G132" s="3"/>
      <c r="H132" s="3"/>
      <c r="I132" s="3"/>
    </row>
    <row r="133" spans="1:9" ht="15.75">
      <c r="A133" s="18">
        <v>38353</v>
      </c>
      <c r="B133" s="19" t="s">
        <v>233</v>
      </c>
      <c r="C133" s="3">
        <v>1400</v>
      </c>
      <c r="D133" s="3">
        <v>50000</v>
      </c>
      <c r="E133" s="3"/>
      <c r="F133" s="3">
        <f t="shared" si="1"/>
        <v>20000</v>
      </c>
      <c r="G133" s="3"/>
      <c r="H133" s="3"/>
      <c r="I133" s="3"/>
    </row>
    <row r="134" spans="1:9" ht="15.75">
      <c r="A134" s="18">
        <v>38384</v>
      </c>
      <c r="B134" s="19" t="s">
        <v>234</v>
      </c>
      <c r="C134" s="3">
        <v>1400</v>
      </c>
      <c r="D134" s="3">
        <v>50000</v>
      </c>
      <c r="E134" s="3"/>
      <c r="F134" s="3">
        <f t="shared" si="1"/>
        <v>18600</v>
      </c>
      <c r="G134" s="3"/>
      <c r="H134" s="3"/>
      <c r="I134" s="3"/>
    </row>
    <row r="135" spans="1:9" ht="15.75">
      <c r="A135" s="18">
        <v>38412</v>
      </c>
      <c r="B135" s="19" t="s">
        <v>235</v>
      </c>
      <c r="C135" s="3">
        <v>1400</v>
      </c>
      <c r="D135" s="3">
        <v>50000</v>
      </c>
      <c r="E135" s="3"/>
      <c r="F135" s="3">
        <f t="shared" si="1"/>
        <v>17200</v>
      </c>
      <c r="G135" s="3"/>
      <c r="H135" s="3"/>
      <c r="I135" s="3"/>
    </row>
    <row r="136" spans="1:9" ht="15.75">
      <c r="A136" s="18">
        <v>38443</v>
      </c>
      <c r="B136" s="19" t="s">
        <v>236</v>
      </c>
      <c r="C136" s="3">
        <v>1400</v>
      </c>
      <c r="D136" s="3">
        <v>50000</v>
      </c>
      <c r="E136" s="3"/>
      <c r="F136" s="3">
        <f t="shared" si="1"/>
        <v>15800</v>
      </c>
      <c r="G136" s="3"/>
      <c r="H136" s="3"/>
      <c r="I136" s="3"/>
    </row>
    <row r="137" spans="1:9" ht="15.75">
      <c r="A137" s="18">
        <v>38473</v>
      </c>
      <c r="B137" s="19" t="s">
        <v>237</v>
      </c>
      <c r="C137" s="3">
        <v>1400</v>
      </c>
      <c r="D137" s="3">
        <v>50000</v>
      </c>
      <c r="E137" s="3"/>
      <c r="F137" s="3">
        <f t="shared" si="1"/>
        <v>14400</v>
      </c>
      <c r="G137" s="3"/>
      <c r="H137" s="3"/>
      <c r="I137" s="3"/>
    </row>
    <row r="138" spans="1:9" ht="15.75">
      <c r="A138" s="18">
        <v>38504</v>
      </c>
      <c r="B138" s="19" t="s">
        <v>238</v>
      </c>
      <c r="C138" s="3">
        <v>1400</v>
      </c>
      <c r="D138" s="3">
        <v>50000</v>
      </c>
      <c r="E138" s="3"/>
      <c r="F138" s="3">
        <f t="shared" si="1"/>
        <v>13000</v>
      </c>
      <c r="G138" s="3"/>
      <c r="H138" s="3"/>
      <c r="I138" s="3"/>
    </row>
    <row r="139" spans="1:9" ht="15.75">
      <c r="A139" s="18">
        <v>38534</v>
      </c>
      <c r="B139" s="19" t="s">
        <v>239</v>
      </c>
      <c r="C139" s="3">
        <v>1400</v>
      </c>
      <c r="D139" s="3">
        <v>50000</v>
      </c>
      <c r="E139" s="3"/>
      <c r="F139" s="3">
        <f t="shared" si="1"/>
        <v>11600</v>
      </c>
      <c r="G139" s="3"/>
      <c r="H139" s="3"/>
      <c r="I139" s="3"/>
    </row>
    <row r="140" spans="1:9" ht="15.75">
      <c r="A140" s="18">
        <v>38565</v>
      </c>
      <c r="B140" s="19" t="s">
        <v>240</v>
      </c>
      <c r="C140" s="3">
        <v>1400</v>
      </c>
      <c r="D140" s="3">
        <v>50000</v>
      </c>
      <c r="E140" s="3"/>
      <c r="F140" s="3">
        <f t="shared" si="1"/>
        <v>10200</v>
      </c>
      <c r="G140" s="3"/>
      <c r="H140" s="3"/>
      <c r="I140" s="3"/>
    </row>
    <row r="141" spans="1:9" ht="15.75">
      <c r="A141" s="18">
        <v>38596</v>
      </c>
      <c r="B141" s="19" t="s">
        <v>241</v>
      </c>
      <c r="C141" s="3">
        <v>1400</v>
      </c>
      <c r="D141" s="3">
        <v>50000</v>
      </c>
      <c r="E141" s="3"/>
      <c r="F141" s="3">
        <f t="shared" ref="F141:F147" si="2">F140-C140</f>
        <v>8800</v>
      </c>
      <c r="G141" s="3"/>
      <c r="H141" s="3"/>
      <c r="I141" s="3"/>
    </row>
    <row r="142" spans="1:9" ht="15.75">
      <c r="A142" s="18">
        <v>38626</v>
      </c>
      <c r="B142" s="19" t="s">
        <v>242</v>
      </c>
      <c r="C142" s="3">
        <v>1400</v>
      </c>
      <c r="D142" s="3">
        <v>50000</v>
      </c>
      <c r="E142" s="3"/>
      <c r="F142" s="3">
        <f t="shared" si="2"/>
        <v>7400</v>
      </c>
      <c r="G142" s="3"/>
      <c r="H142" s="3"/>
      <c r="I142" s="3"/>
    </row>
    <row r="143" spans="1:9" ht="15.75">
      <c r="A143" s="18">
        <v>38657</v>
      </c>
      <c r="B143" s="19" t="s">
        <v>243</v>
      </c>
      <c r="C143" s="3">
        <v>1400</v>
      </c>
      <c r="D143" s="3">
        <v>50000</v>
      </c>
      <c r="E143" s="3"/>
      <c r="F143" s="3">
        <f t="shared" si="2"/>
        <v>6000</v>
      </c>
      <c r="G143" s="3"/>
      <c r="H143" s="3"/>
      <c r="I143" s="3"/>
    </row>
    <row r="144" spans="1:9" ht="15.75">
      <c r="A144" s="18">
        <v>38687</v>
      </c>
      <c r="B144" s="19" t="s">
        <v>244</v>
      </c>
      <c r="C144" s="3">
        <v>1400</v>
      </c>
      <c r="D144" s="3">
        <v>50000</v>
      </c>
      <c r="E144" s="3"/>
      <c r="F144" s="3">
        <f t="shared" si="2"/>
        <v>4600</v>
      </c>
      <c r="G144" s="3"/>
      <c r="H144" s="3"/>
      <c r="I144" s="3"/>
    </row>
    <row r="145" spans="1:9" ht="15.75">
      <c r="A145" s="18">
        <v>38718</v>
      </c>
      <c r="B145" s="19" t="s">
        <v>245</v>
      </c>
      <c r="C145" s="3">
        <v>1400</v>
      </c>
      <c r="D145" s="3">
        <v>50000</v>
      </c>
      <c r="E145" s="3"/>
      <c r="F145" s="3">
        <f t="shared" si="2"/>
        <v>3200</v>
      </c>
      <c r="G145" s="3"/>
      <c r="H145" s="3"/>
      <c r="I145" s="3"/>
    </row>
    <row r="146" spans="1:9" ht="15.75">
      <c r="A146" s="18">
        <v>38749</v>
      </c>
      <c r="B146" s="19" t="s">
        <v>246</v>
      </c>
      <c r="C146" s="3">
        <v>1400</v>
      </c>
      <c r="D146" s="3">
        <v>50000</v>
      </c>
      <c r="E146" s="3"/>
      <c r="F146" s="3">
        <f t="shared" si="2"/>
        <v>1800</v>
      </c>
      <c r="G146" s="3"/>
      <c r="H146" s="3"/>
      <c r="I146" s="3"/>
    </row>
    <row r="147" spans="1:9" ht="15.75">
      <c r="A147" s="18">
        <v>38777</v>
      </c>
      <c r="B147" s="19" t="s">
        <v>247</v>
      </c>
      <c r="C147" s="3">
        <v>1400</v>
      </c>
      <c r="D147" s="3">
        <v>50000</v>
      </c>
      <c r="E147" s="3"/>
      <c r="F147" s="3">
        <f t="shared" si="2"/>
        <v>400</v>
      </c>
      <c r="G147" s="3"/>
      <c r="H147" s="3"/>
      <c r="I147" s="3"/>
    </row>
    <row r="148" spans="1:9" ht="15.75">
      <c r="A148" s="18">
        <v>38808</v>
      </c>
      <c r="B148" s="19" t="s">
        <v>248</v>
      </c>
      <c r="C148" s="3">
        <v>1400</v>
      </c>
      <c r="D148" s="3">
        <f>D147-1000</f>
        <v>49000</v>
      </c>
      <c r="E148" s="3"/>
      <c r="F148" s="3"/>
      <c r="G148" s="3"/>
      <c r="H148" s="3"/>
      <c r="I148" s="3"/>
    </row>
    <row r="149" spans="1:9" ht="15.75">
      <c r="A149" s="18">
        <v>38838</v>
      </c>
      <c r="B149" s="19" t="s">
        <v>249</v>
      </c>
      <c r="C149" s="3">
        <v>1400</v>
      </c>
      <c r="D149" s="3">
        <f t="shared" ref="D149:D183" si="3">D148-C148</f>
        <v>47600</v>
      </c>
      <c r="E149" s="3"/>
      <c r="F149" s="3"/>
      <c r="G149" s="3"/>
      <c r="H149" s="3"/>
      <c r="I149" s="3"/>
    </row>
    <row r="150" spans="1:9" ht="15.75">
      <c r="A150" s="18">
        <v>38869</v>
      </c>
      <c r="B150" s="19" t="s">
        <v>250</v>
      </c>
      <c r="C150" s="3">
        <v>1400</v>
      </c>
      <c r="D150" s="3">
        <f t="shared" si="3"/>
        <v>46200</v>
      </c>
      <c r="E150" s="3"/>
      <c r="F150" s="3"/>
      <c r="G150" s="3"/>
      <c r="H150" s="3"/>
      <c r="I150" s="3"/>
    </row>
    <row r="151" spans="1:9" ht="15.75">
      <c r="A151" s="18">
        <v>38899</v>
      </c>
      <c r="B151" s="19" t="s">
        <v>251</v>
      </c>
      <c r="C151" s="3">
        <v>1400</v>
      </c>
      <c r="D151" s="3">
        <f t="shared" si="3"/>
        <v>44800</v>
      </c>
      <c r="E151" s="3"/>
      <c r="F151" s="3"/>
      <c r="G151" s="3"/>
      <c r="H151" s="3"/>
      <c r="I151" s="3"/>
    </row>
    <row r="152" spans="1:9" ht="15.75">
      <c r="A152" s="18">
        <v>38930</v>
      </c>
      <c r="B152" s="19" t="s">
        <v>252</v>
      </c>
      <c r="C152" s="3">
        <v>1400</v>
      </c>
      <c r="D152" s="3">
        <f t="shared" si="3"/>
        <v>43400</v>
      </c>
      <c r="E152" s="3"/>
      <c r="F152" s="3"/>
      <c r="G152" s="3"/>
      <c r="H152" s="3"/>
      <c r="I152" s="3"/>
    </row>
    <row r="153" spans="1:9" ht="15.75">
      <c r="A153" s="18">
        <v>38961</v>
      </c>
      <c r="B153" s="19" t="s">
        <v>253</v>
      </c>
      <c r="C153" s="3">
        <v>1400</v>
      </c>
      <c r="D153" s="3">
        <f t="shared" si="3"/>
        <v>42000</v>
      </c>
      <c r="E153" s="3"/>
      <c r="F153" s="3"/>
      <c r="G153" s="3"/>
      <c r="H153" s="3"/>
      <c r="I153" s="3"/>
    </row>
    <row r="154" spans="1:9" ht="15.75">
      <c r="A154" s="18">
        <v>38991</v>
      </c>
      <c r="B154" s="19"/>
      <c r="C154" s="3">
        <v>0</v>
      </c>
      <c r="D154" s="3">
        <f t="shared" si="3"/>
        <v>40600</v>
      </c>
      <c r="E154" s="3"/>
      <c r="F154" s="3"/>
      <c r="G154" s="3"/>
      <c r="H154" s="3"/>
      <c r="I154" s="3"/>
    </row>
    <row r="155" spans="1:9" ht="15.75">
      <c r="A155" s="18">
        <v>39022</v>
      </c>
      <c r="B155" s="19" t="s">
        <v>254</v>
      </c>
      <c r="C155" s="3">
        <v>1400</v>
      </c>
      <c r="D155" s="3">
        <f t="shared" si="3"/>
        <v>40600</v>
      </c>
      <c r="E155" s="3"/>
      <c r="F155" s="3"/>
      <c r="G155" s="3"/>
      <c r="H155" s="3"/>
      <c r="I155" s="3"/>
    </row>
    <row r="156" spans="1:9" ht="15.75">
      <c r="A156" s="18">
        <v>39052</v>
      </c>
      <c r="B156" s="30" t="s">
        <v>255</v>
      </c>
      <c r="C156" s="3">
        <v>2800</v>
      </c>
      <c r="D156" s="3">
        <f t="shared" si="3"/>
        <v>39200</v>
      </c>
      <c r="E156" s="3"/>
      <c r="F156" s="3"/>
      <c r="G156" s="3"/>
      <c r="H156" s="3"/>
      <c r="I156" s="3"/>
    </row>
    <row r="157" spans="1:9" ht="15.75">
      <c r="A157" s="18">
        <v>39083</v>
      </c>
      <c r="B157" s="19" t="s">
        <v>256</v>
      </c>
      <c r="C157" s="3">
        <v>1400</v>
      </c>
      <c r="D157" s="3">
        <f t="shared" si="3"/>
        <v>36400</v>
      </c>
      <c r="E157" s="3"/>
      <c r="F157" s="3"/>
      <c r="G157" s="3"/>
      <c r="H157" s="3"/>
      <c r="I157" s="3"/>
    </row>
    <row r="158" spans="1:9" ht="15.75">
      <c r="A158" s="18">
        <v>39114</v>
      </c>
      <c r="B158" s="19" t="s">
        <v>257</v>
      </c>
      <c r="C158" s="3">
        <v>1400</v>
      </c>
      <c r="D158" s="3">
        <f t="shared" si="3"/>
        <v>35000</v>
      </c>
      <c r="E158" s="3"/>
      <c r="F158" s="3"/>
      <c r="G158" s="3"/>
      <c r="H158" s="3"/>
      <c r="I158" s="3"/>
    </row>
    <row r="159" spans="1:9" ht="15.75">
      <c r="A159" s="18">
        <v>39142</v>
      </c>
      <c r="B159" s="19" t="s">
        <v>258</v>
      </c>
      <c r="C159" s="3">
        <v>1400</v>
      </c>
      <c r="D159" s="3">
        <f t="shared" si="3"/>
        <v>33600</v>
      </c>
      <c r="E159" s="3"/>
      <c r="F159" s="3"/>
      <c r="G159" s="3"/>
      <c r="H159" s="3"/>
      <c r="I159" s="3"/>
    </row>
    <row r="160" spans="1:9" ht="15.75">
      <c r="A160" s="18">
        <v>39173</v>
      </c>
      <c r="B160" s="19" t="s">
        <v>259</v>
      </c>
      <c r="C160" s="3">
        <v>1400</v>
      </c>
      <c r="D160" s="3">
        <f t="shared" si="3"/>
        <v>32200</v>
      </c>
      <c r="E160" s="3"/>
      <c r="F160" s="3"/>
      <c r="G160" s="3"/>
      <c r="H160" s="3"/>
      <c r="I160" s="3"/>
    </row>
    <row r="161" spans="1:9" ht="15.75">
      <c r="A161" s="18">
        <v>39203</v>
      </c>
      <c r="B161" s="19" t="s">
        <v>260</v>
      </c>
      <c r="C161" s="3">
        <v>1400</v>
      </c>
      <c r="D161" s="3">
        <f t="shared" si="3"/>
        <v>30800</v>
      </c>
      <c r="E161" s="3"/>
      <c r="F161" s="3"/>
      <c r="G161" s="3"/>
      <c r="H161" s="3"/>
      <c r="I161" s="3"/>
    </row>
    <row r="162" spans="1:9" ht="15.75">
      <c r="A162" s="18">
        <v>39234</v>
      </c>
      <c r="B162" s="19" t="s">
        <v>261</v>
      </c>
      <c r="C162" s="3">
        <v>1400</v>
      </c>
      <c r="D162" s="3">
        <f t="shared" si="3"/>
        <v>29400</v>
      </c>
      <c r="E162" s="3"/>
      <c r="F162" s="3"/>
      <c r="G162" s="3"/>
      <c r="H162" s="3"/>
      <c r="I162" s="3"/>
    </row>
    <row r="163" spans="1:9" ht="15.75">
      <c r="A163" s="18">
        <v>39264</v>
      </c>
      <c r="B163" s="19" t="s">
        <v>262</v>
      </c>
      <c r="C163" s="3">
        <v>1400</v>
      </c>
      <c r="D163" s="3">
        <f t="shared" si="3"/>
        <v>28000</v>
      </c>
      <c r="E163" s="3"/>
      <c r="F163" s="3"/>
      <c r="G163" s="3"/>
      <c r="H163" s="3"/>
      <c r="I163" s="3"/>
    </row>
    <row r="164" spans="1:9" ht="15.75">
      <c r="A164" s="18">
        <v>39295</v>
      </c>
      <c r="B164" s="19" t="s">
        <v>263</v>
      </c>
      <c r="C164" s="3">
        <v>1400</v>
      </c>
      <c r="D164" s="3">
        <f t="shared" si="3"/>
        <v>26600</v>
      </c>
      <c r="E164" s="3"/>
      <c r="F164" s="3"/>
      <c r="G164" s="3"/>
      <c r="H164" s="3"/>
      <c r="I164" s="3"/>
    </row>
    <row r="165" spans="1:9" ht="15.75">
      <c r="A165" s="18">
        <v>39326</v>
      </c>
      <c r="B165" s="19" t="s">
        <v>264</v>
      </c>
      <c r="C165" s="3">
        <v>1400</v>
      </c>
      <c r="D165" s="3">
        <f t="shared" si="3"/>
        <v>25200</v>
      </c>
      <c r="E165" s="3"/>
      <c r="F165" s="3"/>
      <c r="G165" s="3"/>
      <c r="H165" s="3"/>
      <c r="I165" s="3"/>
    </row>
    <row r="166" spans="1:9" ht="15.75">
      <c r="A166" s="18">
        <v>39356</v>
      </c>
      <c r="B166" s="19" t="s">
        <v>265</v>
      </c>
      <c r="C166" s="3">
        <v>1400</v>
      </c>
      <c r="D166" s="3">
        <f t="shared" si="3"/>
        <v>23800</v>
      </c>
      <c r="E166" s="3"/>
      <c r="F166" s="3"/>
      <c r="G166" s="3"/>
      <c r="H166" s="3"/>
      <c r="I166" s="3"/>
    </row>
    <row r="167" spans="1:9" ht="15.75">
      <c r="A167" s="18">
        <v>39387</v>
      </c>
      <c r="B167" s="19" t="s">
        <v>266</v>
      </c>
      <c r="C167" s="3">
        <v>1400</v>
      </c>
      <c r="D167" s="3">
        <f t="shared" si="3"/>
        <v>22400</v>
      </c>
      <c r="E167" s="3"/>
      <c r="F167" s="3"/>
      <c r="G167" s="3"/>
      <c r="H167" s="3"/>
      <c r="I167" s="3"/>
    </row>
    <row r="168" spans="1:9" ht="15.75">
      <c r="A168" s="18">
        <v>39417</v>
      </c>
      <c r="B168" s="19" t="s">
        <v>267</v>
      </c>
      <c r="C168" s="3">
        <v>1400</v>
      </c>
      <c r="D168" s="3">
        <f t="shared" si="3"/>
        <v>21000</v>
      </c>
      <c r="E168" s="3"/>
      <c r="F168" s="3"/>
      <c r="G168" s="3"/>
      <c r="H168" s="3"/>
      <c r="I168" s="3"/>
    </row>
    <row r="169" spans="1:9" ht="15.75">
      <c r="A169" s="18">
        <v>39448</v>
      </c>
      <c r="B169" s="19" t="s">
        <v>268</v>
      </c>
      <c r="C169" s="3">
        <v>1400</v>
      </c>
      <c r="D169" s="3">
        <f t="shared" si="3"/>
        <v>19600</v>
      </c>
      <c r="E169" s="3"/>
      <c r="F169" s="3"/>
      <c r="G169" s="3"/>
      <c r="H169" s="3"/>
      <c r="I169" s="3"/>
    </row>
    <row r="170" spans="1:9" ht="15.75">
      <c r="A170" s="18">
        <v>39479</v>
      </c>
      <c r="B170" s="19" t="s">
        <v>269</v>
      </c>
      <c r="C170" s="3">
        <v>1400</v>
      </c>
      <c r="D170" s="3">
        <f t="shared" si="3"/>
        <v>18200</v>
      </c>
      <c r="E170" s="3"/>
      <c r="F170" s="3"/>
      <c r="G170" s="3"/>
      <c r="H170" s="3"/>
      <c r="I170" s="3"/>
    </row>
    <row r="171" spans="1:9" ht="15.75">
      <c r="A171" s="18">
        <v>39508</v>
      </c>
      <c r="B171" s="19" t="s">
        <v>270</v>
      </c>
      <c r="C171" s="3">
        <v>1400</v>
      </c>
      <c r="D171" s="3">
        <f t="shared" si="3"/>
        <v>16800</v>
      </c>
      <c r="E171" s="3"/>
      <c r="F171" s="3"/>
      <c r="G171" s="3"/>
      <c r="H171" s="3"/>
      <c r="I171" s="3"/>
    </row>
    <row r="172" spans="1:9" ht="15.75">
      <c r="A172" s="18">
        <v>39539</v>
      </c>
      <c r="B172" s="19" t="s">
        <v>271</v>
      </c>
      <c r="C172" s="3">
        <v>1400</v>
      </c>
      <c r="D172" s="3">
        <f t="shared" si="3"/>
        <v>15400</v>
      </c>
      <c r="E172" s="3"/>
      <c r="F172" s="3"/>
      <c r="G172" s="3"/>
      <c r="H172" s="3"/>
      <c r="I172" s="3"/>
    </row>
    <row r="173" spans="1:9" ht="15.75">
      <c r="A173" s="18">
        <v>39569</v>
      </c>
      <c r="B173" s="19" t="s">
        <v>272</v>
      </c>
      <c r="C173" s="3">
        <v>1400</v>
      </c>
      <c r="D173" s="3">
        <f t="shared" si="3"/>
        <v>14000</v>
      </c>
      <c r="E173" s="3"/>
      <c r="F173" s="3"/>
      <c r="G173" s="3"/>
      <c r="H173" s="3"/>
      <c r="I173" s="3"/>
    </row>
    <row r="174" spans="1:9" ht="15.75">
      <c r="A174" s="18">
        <v>39600</v>
      </c>
      <c r="B174" s="19" t="s">
        <v>273</v>
      </c>
      <c r="C174" s="3">
        <v>1400</v>
      </c>
      <c r="D174" s="3">
        <f t="shared" si="3"/>
        <v>12600</v>
      </c>
      <c r="E174" s="3"/>
      <c r="F174" s="3"/>
      <c r="G174" s="3"/>
      <c r="H174" s="3"/>
      <c r="I174" s="3"/>
    </row>
    <row r="175" spans="1:9" ht="15.75">
      <c r="A175" s="18">
        <v>39630</v>
      </c>
      <c r="B175" s="19" t="s">
        <v>274</v>
      </c>
      <c r="C175" s="3">
        <v>1400</v>
      </c>
      <c r="D175" s="3">
        <f t="shared" si="3"/>
        <v>11200</v>
      </c>
      <c r="E175" s="3"/>
      <c r="F175" s="3"/>
      <c r="G175" s="3"/>
      <c r="H175" s="3"/>
      <c r="I175" s="3"/>
    </row>
    <row r="176" spans="1:9" ht="15.75">
      <c r="A176" s="18">
        <v>39661</v>
      </c>
      <c r="B176" s="19" t="s">
        <v>275</v>
      </c>
      <c r="C176" s="3">
        <v>1400</v>
      </c>
      <c r="D176" s="3">
        <f t="shared" si="3"/>
        <v>9800</v>
      </c>
      <c r="E176" s="3"/>
      <c r="F176" s="3"/>
      <c r="G176" s="3"/>
      <c r="H176" s="3"/>
      <c r="I176" s="3"/>
    </row>
    <row r="177" spans="1:9" ht="15.75">
      <c r="A177" s="18">
        <v>39692</v>
      </c>
      <c r="B177" s="19" t="s">
        <v>276</v>
      </c>
      <c r="C177" s="3">
        <v>1400</v>
      </c>
      <c r="D177" s="3">
        <f t="shared" si="3"/>
        <v>8400</v>
      </c>
      <c r="E177" s="3"/>
      <c r="F177" s="3"/>
      <c r="G177" s="3"/>
      <c r="H177" s="3"/>
      <c r="I177" s="3"/>
    </row>
    <row r="178" spans="1:9" ht="15.75">
      <c r="A178" s="18">
        <v>39722</v>
      </c>
      <c r="B178" s="19" t="s">
        <v>277</v>
      </c>
      <c r="C178" s="3">
        <v>1400</v>
      </c>
      <c r="D178" s="3">
        <f t="shared" si="3"/>
        <v>7000</v>
      </c>
      <c r="E178" s="3"/>
      <c r="F178" s="3"/>
      <c r="G178" s="3"/>
      <c r="H178" s="3"/>
      <c r="I178" s="3"/>
    </row>
    <row r="179" spans="1:9" ht="15.75">
      <c r="A179" s="18">
        <v>39753</v>
      </c>
      <c r="B179" s="19" t="s">
        <v>278</v>
      </c>
      <c r="C179" s="3">
        <v>1400</v>
      </c>
      <c r="D179" s="3">
        <f t="shared" si="3"/>
        <v>5600</v>
      </c>
      <c r="E179" s="3"/>
      <c r="F179" s="20"/>
      <c r="G179" s="3"/>
      <c r="H179" s="3"/>
      <c r="I179" s="3"/>
    </row>
    <row r="180" spans="1:9" ht="15.75">
      <c r="A180" s="18">
        <v>39783</v>
      </c>
      <c r="B180" s="19" t="s">
        <v>279</v>
      </c>
      <c r="C180" s="3">
        <v>1400</v>
      </c>
      <c r="D180" s="3">
        <f t="shared" si="3"/>
        <v>4200</v>
      </c>
      <c r="E180" s="3"/>
      <c r="F180" s="20"/>
      <c r="G180" s="3"/>
      <c r="H180" s="3"/>
      <c r="I180" s="3"/>
    </row>
    <row r="181" spans="1:9" ht="15.75">
      <c r="A181" s="18">
        <v>39814</v>
      </c>
      <c r="B181" s="19" t="s">
        <v>280</v>
      </c>
      <c r="C181" s="3">
        <v>1400</v>
      </c>
      <c r="D181" s="3">
        <f t="shared" si="3"/>
        <v>2800</v>
      </c>
      <c r="E181" s="3"/>
      <c r="F181" s="20"/>
      <c r="G181" s="3"/>
      <c r="H181" s="3"/>
      <c r="I181" s="3"/>
    </row>
    <row r="182" spans="1:9" ht="15.75">
      <c r="A182" s="18">
        <v>39845</v>
      </c>
      <c r="B182" s="19" t="s">
        <v>281</v>
      </c>
      <c r="C182" s="3">
        <v>1400</v>
      </c>
      <c r="D182" s="3">
        <f t="shared" si="3"/>
        <v>1400</v>
      </c>
      <c r="E182" s="3"/>
      <c r="F182" s="20"/>
      <c r="G182" s="3"/>
      <c r="H182" s="3"/>
      <c r="I182" s="3"/>
    </row>
    <row r="183" spans="1:9" ht="15.75">
      <c r="A183" s="18"/>
      <c r="B183" s="19"/>
      <c r="C183" s="3"/>
      <c r="D183" s="3">
        <f t="shared" si="3"/>
        <v>0</v>
      </c>
      <c r="E183" s="3"/>
      <c r="F183" s="20"/>
      <c r="G183" s="3"/>
      <c r="H183" s="3"/>
      <c r="I183" s="3"/>
    </row>
    <row r="184" spans="1:9" ht="15.75">
      <c r="A184" s="18"/>
      <c r="B184" s="19"/>
      <c r="C184" s="3"/>
      <c r="D184" s="3"/>
      <c r="E184" s="3"/>
      <c r="F184" s="20"/>
      <c r="G184" s="3"/>
      <c r="H184" s="3"/>
      <c r="I184" s="3"/>
    </row>
    <row r="185" spans="1:9" ht="15.75">
      <c r="A185" s="3"/>
      <c r="B185" s="19" t="s">
        <v>117</v>
      </c>
      <c r="C185" s="16">
        <f>SUM(C15:C182)</f>
        <v>215000</v>
      </c>
      <c r="D185" s="16">
        <f>SUM(D15:D182)</f>
        <v>7534800</v>
      </c>
      <c r="E185" s="16"/>
      <c r="F185" s="16">
        <f>SUM(F15:F182)</f>
        <v>9370000</v>
      </c>
      <c r="G185" s="16"/>
      <c r="H185" s="16">
        <f>SUM(H15:H182)</f>
        <v>1960600</v>
      </c>
      <c r="I185" s="3"/>
    </row>
    <row r="186" spans="1:9" ht="15.75">
      <c r="A186" s="3"/>
      <c r="B186" s="19"/>
      <c r="C186" s="3"/>
      <c r="D186" s="3"/>
      <c r="E186" s="3"/>
      <c r="F186" s="3"/>
      <c r="G186" s="3"/>
      <c r="H186" s="3"/>
      <c r="I186" s="3"/>
    </row>
    <row r="187" spans="1:9" ht="15.75">
      <c r="A187" s="3"/>
      <c r="B187" s="118" t="s">
        <v>282</v>
      </c>
      <c r="C187" s="118"/>
      <c r="D187" s="21" t="s">
        <v>119</v>
      </c>
      <c r="E187" s="21"/>
      <c r="F187" s="21"/>
      <c r="G187" s="3"/>
      <c r="H187" s="3"/>
      <c r="I187" s="3"/>
    </row>
    <row r="188" spans="1:9" ht="15.75">
      <c r="A188" s="18"/>
      <c r="B188" s="19"/>
      <c r="C188" s="3"/>
      <c r="D188" s="47" t="s">
        <v>120</v>
      </c>
      <c r="E188" s="49"/>
      <c r="F188" s="49"/>
      <c r="G188" s="3"/>
      <c r="H188" s="3"/>
      <c r="I188" s="3"/>
    </row>
    <row r="189" spans="1:9" ht="15.75">
      <c r="A189" s="18"/>
      <c r="B189" s="19"/>
      <c r="C189" s="3"/>
      <c r="D189" s="22">
        <f>D185</f>
        <v>7534800</v>
      </c>
      <c r="E189" s="21" t="s">
        <v>283</v>
      </c>
      <c r="F189" s="3">
        <f>F185</f>
        <v>9370000</v>
      </c>
      <c r="G189" s="3" t="s">
        <v>284</v>
      </c>
      <c r="H189" s="23">
        <f>H185</f>
        <v>1960600</v>
      </c>
      <c r="I189" s="21" t="s">
        <v>285</v>
      </c>
    </row>
    <row r="190" spans="1:9" ht="15.75">
      <c r="A190" s="18"/>
      <c r="B190" s="19"/>
      <c r="C190" s="3"/>
      <c r="D190" s="48" t="s">
        <v>120</v>
      </c>
      <c r="E190" s="50"/>
      <c r="F190" s="24" t="s">
        <v>120</v>
      </c>
      <c r="G190" s="25"/>
      <c r="H190" s="15" t="s">
        <v>124</v>
      </c>
      <c r="I190" s="3"/>
    </row>
    <row r="191" spans="1:9" ht="15.75">
      <c r="A191" s="18"/>
      <c r="B191" s="19"/>
      <c r="C191" s="3" t="s">
        <v>125</v>
      </c>
      <c r="D191" s="14">
        <f>D185*0.1/12</f>
        <v>62790</v>
      </c>
      <c r="E191" s="26" t="s">
        <v>125</v>
      </c>
      <c r="F191" s="20">
        <f>F185*0.12/12</f>
        <v>93700</v>
      </c>
      <c r="G191" s="26" t="s">
        <v>125</v>
      </c>
      <c r="H191" s="20">
        <f>H185*0.135/12</f>
        <v>22056.75</v>
      </c>
      <c r="I191" s="3"/>
    </row>
    <row r="192" spans="1:9" ht="15.75">
      <c r="A192" s="3"/>
      <c r="B192" s="3"/>
      <c r="C192" s="15" t="s">
        <v>125</v>
      </c>
      <c r="D192" s="15">
        <f>D191+F191+H191</f>
        <v>178546.75</v>
      </c>
      <c r="E192" s="3"/>
      <c r="F192" s="3"/>
      <c r="G192" s="3"/>
      <c r="H192" s="3"/>
      <c r="I192" s="3"/>
    </row>
    <row r="193" spans="1:9" ht="15.75">
      <c r="A193" s="27"/>
      <c r="B193" s="27"/>
      <c r="C193" s="54" t="s">
        <v>125</v>
      </c>
      <c r="D193" s="53">
        <v>178547</v>
      </c>
      <c r="E193" s="3"/>
      <c r="F193" s="3"/>
      <c r="G193" s="3"/>
      <c r="H193" s="3"/>
      <c r="I193" s="3"/>
    </row>
    <row r="194" spans="1:9" ht="15.75">
      <c r="A194" s="27"/>
      <c r="B194" s="3" t="s">
        <v>286</v>
      </c>
      <c r="C194" s="3"/>
      <c r="D194" s="3"/>
      <c r="E194" s="3"/>
      <c r="F194" s="3"/>
      <c r="G194" s="3"/>
      <c r="H194" s="3"/>
      <c r="I194" s="3"/>
    </row>
    <row r="195" spans="1:9" ht="15.75">
      <c r="A195" s="3"/>
      <c r="B195" s="3"/>
      <c r="C195" s="3">
        <v>3617</v>
      </c>
      <c r="D195" s="3">
        <v>1</v>
      </c>
      <c r="E195" s="26" t="s">
        <v>125</v>
      </c>
      <c r="F195" s="3">
        <v>3617</v>
      </c>
      <c r="G195" s="3"/>
      <c r="H195" s="3"/>
      <c r="I195" s="3"/>
    </row>
    <row r="196" spans="1:9" ht="15.75">
      <c r="A196" s="3"/>
      <c r="B196" s="3"/>
      <c r="C196" s="3">
        <v>3570</v>
      </c>
      <c r="D196" s="3">
        <v>49</v>
      </c>
      <c r="E196" s="26" t="s">
        <v>125</v>
      </c>
      <c r="F196" s="3">
        <f>C196*D196</f>
        <v>174930</v>
      </c>
      <c r="G196" s="3"/>
      <c r="H196" s="3"/>
      <c r="I196" s="3"/>
    </row>
    <row r="197" spans="1:9" ht="15.75">
      <c r="A197" s="3"/>
      <c r="B197" s="3"/>
      <c r="C197" s="3"/>
      <c r="D197" s="28" t="s">
        <v>127</v>
      </c>
      <c r="E197" s="3"/>
      <c r="F197" s="29">
        <f>SUM(F195:F196)</f>
        <v>178547</v>
      </c>
      <c r="G197" s="3"/>
      <c r="H197" s="3"/>
      <c r="I197" s="3"/>
    </row>
    <row r="198" spans="1:9" ht="15.75">
      <c r="A198" s="3"/>
      <c r="B198" s="3"/>
      <c r="C198" s="3"/>
      <c r="D198" s="3"/>
      <c r="E198" s="3"/>
      <c r="F198" s="3">
        <v>178547</v>
      </c>
      <c r="G198" s="3"/>
      <c r="H198" s="3"/>
      <c r="I198" s="3"/>
    </row>
  </sheetData>
  <sheetProtection password="AD19" sheet="1" objects="1" scenarios="1"/>
  <mergeCells count="10">
    <mergeCell ref="B187:C187"/>
    <mergeCell ref="A1:I1"/>
    <mergeCell ref="A6:C6"/>
    <mergeCell ref="A7:D7"/>
    <mergeCell ref="A11:A12"/>
    <mergeCell ref="B11:B12"/>
    <mergeCell ref="C11:C12"/>
    <mergeCell ref="D11:H11"/>
    <mergeCell ref="A3:D3"/>
    <mergeCell ref="A4:D4"/>
  </mergeCells>
  <printOptions gridLines="1"/>
  <pageMargins left="0.78749999999999998" right="0.28749999999999998" top="1.05277777777778" bottom="1.05277777777778" header="0.78749999999999998" footer="0.78749999999999998"/>
  <pageSetup scale="95" orientation="portrait" horizontalDpi="0" verticalDpi="0" r:id="rId1"/>
  <headerFooter>
    <oddHeader>Page &amp;P</oddHeader>
    <oddFooter>&amp;Cwww.johnsonasirservices.org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R300"/>
  <sheetViews>
    <sheetView workbookViewId="0">
      <selection activeCell="K4" sqref="K4"/>
    </sheetView>
  </sheetViews>
  <sheetFormatPr defaultRowHeight="15"/>
  <cols>
    <col min="3" max="4" width="10.28515625" bestFit="1" customWidth="1"/>
    <col min="6" max="6" width="10.28515625" bestFit="1" customWidth="1"/>
    <col min="8" max="8" width="10.28515625" customWidth="1"/>
    <col min="10" max="10" width="12.42578125" customWidth="1"/>
  </cols>
  <sheetData>
    <row r="1" spans="1:18" ht="35.25" customHeight="1">
      <c r="A1" s="131" t="s">
        <v>318</v>
      </c>
      <c r="B1" s="131"/>
      <c r="C1" s="131"/>
      <c r="D1" s="131"/>
      <c r="E1" s="131"/>
      <c r="F1" s="131"/>
      <c r="G1" s="131"/>
      <c r="H1" s="131"/>
      <c r="I1" s="131"/>
      <c r="J1" s="80"/>
      <c r="Q1" s="33"/>
    </row>
    <row r="2" spans="1:18" ht="36.75" customHeight="1">
      <c r="A2" s="136" t="s">
        <v>300</v>
      </c>
      <c r="B2" s="136"/>
      <c r="C2" s="136"/>
      <c r="D2" s="136"/>
      <c r="E2" s="26" t="s">
        <v>301</v>
      </c>
      <c r="F2" s="3">
        <v>21000</v>
      </c>
      <c r="G2" s="3"/>
      <c r="H2" s="6">
        <v>29770</v>
      </c>
      <c r="I2" s="3"/>
      <c r="J2" s="32"/>
      <c r="K2" s="7"/>
      <c r="Q2" s="34"/>
    </row>
    <row r="3" spans="1:18" ht="28.5" customHeight="1">
      <c r="A3" s="136" t="s">
        <v>302</v>
      </c>
      <c r="B3" s="136"/>
      <c r="C3" s="136"/>
      <c r="D3" s="136"/>
      <c r="F3" s="4">
        <v>28000</v>
      </c>
      <c r="G3" s="5"/>
      <c r="H3" s="6" t="s">
        <v>303</v>
      </c>
      <c r="I3" s="3"/>
      <c r="P3" s="35"/>
      <c r="R3" s="35"/>
    </row>
    <row r="4" spans="1:18" ht="33" customHeight="1">
      <c r="A4" s="136" t="s">
        <v>304</v>
      </c>
      <c r="B4" s="136"/>
      <c r="C4" s="136"/>
      <c r="D4" s="136"/>
      <c r="F4" s="55">
        <v>21000</v>
      </c>
      <c r="G4" s="5" t="s">
        <v>305</v>
      </c>
      <c r="H4" s="6">
        <v>29866</v>
      </c>
      <c r="I4" s="3"/>
      <c r="M4" s="137"/>
      <c r="N4" s="137"/>
      <c r="P4" s="36"/>
      <c r="Q4" s="34"/>
    </row>
    <row r="5" spans="1:18">
      <c r="A5" s="56" t="s">
        <v>306</v>
      </c>
      <c r="B5" s="56"/>
      <c r="C5" s="56"/>
      <c r="D5" s="56"/>
      <c r="E5" s="57"/>
      <c r="F5" s="58"/>
      <c r="G5" s="59"/>
      <c r="H5" s="60"/>
      <c r="I5" s="61"/>
    </row>
    <row r="6" spans="1:18">
      <c r="A6" s="132" t="s">
        <v>307</v>
      </c>
      <c r="B6" s="132"/>
      <c r="C6" s="132"/>
      <c r="D6" s="132"/>
      <c r="E6" s="62"/>
      <c r="F6" s="63">
        <v>30164</v>
      </c>
      <c r="G6" s="64"/>
      <c r="H6" s="64"/>
      <c r="I6" s="65"/>
    </row>
    <row r="7" spans="1:18">
      <c r="A7" s="133" t="s">
        <v>308</v>
      </c>
      <c r="B7" s="133"/>
      <c r="C7" s="133"/>
      <c r="D7" s="133"/>
      <c r="E7" s="57"/>
      <c r="F7" s="66">
        <v>30164</v>
      </c>
      <c r="G7" s="59"/>
      <c r="H7" s="59"/>
      <c r="I7" s="61"/>
    </row>
    <row r="8" spans="1:18">
      <c r="A8" s="56" t="s">
        <v>309</v>
      </c>
      <c r="B8" s="56"/>
      <c r="C8" s="56"/>
      <c r="D8" s="56"/>
      <c r="E8" s="57"/>
      <c r="F8" s="63">
        <v>30195</v>
      </c>
      <c r="G8" s="59"/>
      <c r="H8" s="59"/>
      <c r="I8" s="61"/>
    </row>
    <row r="9" spans="1:18">
      <c r="A9" s="56" t="s">
        <v>310</v>
      </c>
      <c r="B9" s="56"/>
      <c r="C9" s="56"/>
      <c r="D9" s="56"/>
      <c r="E9" s="57"/>
      <c r="F9" s="67" t="s">
        <v>311</v>
      </c>
      <c r="G9" s="59"/>
      <c r="H9" s="59" t="s">
        <v>312</v>
      </c>
      <c r="I9" s="61"/>
    </row>
    <row r="10" spans="1:18">
      <c r="A10" s="56"/>
      <c r="B10" s="68"/>
      <c r="C10" s="69"/>
      <c r="D10" s="61"/>
      <c r="E10" s="57"/>
      <c r="F10" s="58"/>
      <c r="G10" s="58"/>
      <c r="H10" s="61"/>
      <c r="I10" s="61"/>
    </row>
    <row r="11" spans="1:18" ht="15.75">
      <c r="A11" s="123" t="s">
        <v>12</v>
      </c>
      <c r="B11" s="124" t="s">
        <v>13</v>
      </c>
      <c r="C11" s="134" t="s">
        <v>14</v>
      </c>
      <c r="D11" s="130" t="s">
        <v>15</v>
      </c>
      <c r="E11" s="130"/>
      <c r="F11" s="130"/>
      <c r="G11" s="130"/>
      <c r="H11" s="130"/>
      <c r="I11" s="3"/>
    </row>
    <row r="12" spans="1:18" ht="15.75">
      <c r="A12" s="123"/>
      <c r="B12" s="124"/>
      <c r="C12" s="135"/>
      <c r="D12" s="41">
        <v>7.0000000000000007E-2</v>
      </c>
      <c r="E12" s="42"/>
      <c r="F12" s="41">
        <v>0.08</v>
      </c>
      <c r="G12" s="42"/>
      <c r="H12" s="41">
        <v>0.09</v>
      </c>
      <c r="I12" s="3"/>
    </row>
    <row r="13" spans="1:18" ht="15.75">
      <c r="A13" s="18">
        <v>29646</v>
      </c>
      <c r="B13" s="1"/>
      <c r="C13" s="3"/>
      <c r="D13" s="3">
        <v>21000</v>
      </c>
      <c r="E13" s="3"/>
      <c r="F13" s="3"/>
      <c r="G13" s="3"/>
      <c r="H13" s="3"/>
      <c r="I13" s="3"/>
    </row>
    <row r="14" spans="1:18" ht="15.75">
      <c r="A14" s="18">
        <v>29677</v>
      </c>
      <c r="B14" s="1"/>
      <c r="C14" s="3"/>
      <c r="D14" s="3">
        <v>25000</v>
      </c>
      <c r="E14" s="3"/>
      <c r="F14" s="3">
        <v>24000</v>
      </c>
      <c r="G14" s="3"/>
      <c r="H14" s="3"/>
      <c r="I14" s="3"/>
    </row>
    <row r="15" spans="1:18" ht="15.75">
      <c r="A15" s="18">
        <v>29707</v>
      </c>
      <c r="B15" s="1"/>
      <c r="C15" s="3"/>
      <c r="D15" s="3">
        <v>25000</v>
      </c>
      <c r="E15" s="3"/>
      <c r="F15" s="3">
        <v>24000</v>
      </c>
      <c r="G15" s="3"/>
      <c r="H15" s="3"/>
      <c r="I15" s="3"/>
    </row>
    <row r="16" spans="1:18" ht="15.75">
      <c r="A16" s="18">
        <v>29738</v>
      </c>
      <c r="B16" s="1"/>
      <c r="C16" s="3"/>
      <c r="D16" s="3">
        <v>25000</v>
      </c>
      <c r="E16" s="3"/>
      <c r="F16" s="3">
        <v>24000</v>
      </c>
      <c r="G16" s="3"/>
      <c r="H16" s="3"/>
      <c r="I16" s="3"/>
    </row>
    <row r="17" spans="1:10" ht="15.75">
      <c r="A17" s="18">
        <v>29768</v>
      </c>
      <c r="B17" s="1"/>
      <c r="C17" s="3"/>
      <c r="D17" s="3">
        <v>25000</v>
      </c>
      <c r="E17" s="3"/>
      <c r="F17" s="3">
        <v>25000</v>
      </c>
      <c r="G17" s="3"/>
      <c r="H17" s="3">
        <v>20000</v>
      </c>
      <c r="I17" s="3"/>
    </row>
    <row r="18" spans="1:10" ht="15.75">
      <c r="A18" s="18">
        <v>29799</v>
      </c>
      <c r="B18" s="1"/>
      <c r="C18" s="3"/>
      <c r="D18" s="3">
        <v>25000</v>
      </c>
      <c r="E18" s="3"/>
      <c r="F18" s="3">
        <v>25000</v>
      </c>
      <c r="G18" s="3"/>
      <c r="H18" s="3">
        <v>20000</v>
      </c>
      <c r="I18" s="3"/>
    </row>
    <row r="19" spans="1:10" ht="15.75">
      <c r="A19" s="18">
        <v>29830</v>
      </c>
      <c r="B19" s="1"/>
      <c r="C19" s="3"/>
      <c r="D19" s="3">
        <v>25000</v>
      </c>
      <c r="E19" s="3"/>
      <c r="F19" s="3">
        <v>25000</v>
      </c>
      <c r="G19" s="3"/>
      <c r="H19" s="3">
        <v>20000</v>
      </c>
      <c r="I19" s="3"/>
    </row>
    <row r="20" spans="1:10" ht="15.75">
      <c r="A20" s="18">
        <v>29860</v>
      </c>
      <c r="B20" s="1"/>
      <c r="C20" s="3"/>
      <c r="D20" s="3">
        <v>25000</v>
      </c>
      <c r="E20" s="3"/>
      <c r="F20" s="3">
        <v>25000</v>
      </c>
      <c r="G20" s="3"/>
      <c r="H20" s="3">
        <v>20000</v>
      </c>
      <c r="I20" s="3"/>
    </row>
    <row r="21" spans="1:10" ht="15.75">
      <c r="A21" s="18">
        <v>29891</v>
      </c>
      <c r="B21" s="1"/>
      <c r="C21" s="3"/>
      <c r="D21" s="3">
        <v>25000</v>
      </c>
      <c r="E21" s="3"/>
      <c r="F21" s="3">
        <v>25000</v>
      </c>
      <c r="G21" s="3"/>
      <c r="H21" s="3">
        <v>20000</v>
      </c>
      <c r="I21" s="3"/>
    </row>
    <row r="22" spans="1:10" ht="15.75">
      <c r="A22" s="18">
        <v>29921</v>
      </c>
      <c r="B22" s="17"/>
      <c r="C22" s="3"/>
      <c r="D22" s="3">
        <v>25000</v>
      </c>
      <c r="E22" s="3"/>
      <c r="F22" s="3">
        <v>25000</v>
      </c>
      <c r="G22" s="3"/>
      <c r="H22" s="3">
        <v>20000</v>
      </c>
      <c r="I22" s="3"/>
    </row>
    <row r="23" spans="1:10" ht="15.75">
      <c r="A23" s="18">
        <v>29952</v>
      </c>
      <c r="B23" s="1"/>
      <c r="C23" s="3"/>
      <c r="D23" s="3">
        <v>25000</v>
      </c>
      <c r="E23" s="3"/>
      <c r="F23" s="3">
        <v>25000</v>
      </c>
      <c r="G23" s="3"/>
      <c r="H23" s="3">
        <v>20000</v>
      </c>
      <c r="I23" s="3"/>
    </row>
    <row r="24" spans="1:10" ht="15.75">
      <c r="A24" s="18">
        <v>29983</v>
      </c>
      <c r="B24" s="1"/>
      <c r="C24" s="3"/>
      <c r="D24" s="3">
        <v>25000</v>
      </c>
      <c r="E24" s="3"/>
      <c r="F24" s="3">
        <v>25000</v>
      </c>
      <c r="G24" s="3"/>
      <c r="H24" s="3">
        <v>20000</v>
      </c>
      <c r="I24" s="3"/>
    </row>
    <row r="25" spans="1:10" ht="15.75">
      <c r="A25" s="18">
        <v>30011</v>
      </c>
      <c r="B25" s="1"/>
      <c r="C25" s="3"/>
      <c r="D25" s="3">
        <v>25000</v>
      </c>
      <c r="E25" s="3"/>
      <c r="F25" s="3">
        <v>25000</v>
      </c>
      <c r="G25" s="3"/>
      <c r="H25" s="3">
        <v>20000</v>
      </c>
      <c r="I25" s="3"/>
    </row>
    <row r="26" spans="1:10" ht="15.75">
      <c r="A26" s="18">
        <v>30042</v>
      </c>
      <c r="B26" s="1"/>
      <c r="C26" s="3"/>
      <c r="D26" s="3">
        <v>25000</v>
      </c>
      <c r="E26" s="3"/>
      <c r="F26" s="3">
        <v>25000</v>
      </c>
      <c r="G26" s="3"/>
      <c r="H26" s="3">
        <v>20000</v>
      </c>
      <c r="I26" s="3"/>
    </row>
    <row r="27" spans="1:10" ht="15.75">
      <c r="A27" s="18">
        <v>30072</v>
      </c>
      <c r="B27" s="1"/>
      <c r="C27" s="3"/>
      <c r="D27" s="3">
        <v>25000</v>
      </c>
      <c r="E27" s="3"/>
      <c r="F27" s="3">
        <v>25000</v>
      </c>
      <c r="G27" s="3"/>
      <c r="H27" s="3">
        <v>20000</v>
      </c>
      <c r="I27" s="3"/>
      <c r="J27" s="37"/>
    </row>
    <row r="28" spans="1:10" ht="15.75">
      <c r="A28" s="18">
        <v>30103</v>
      </c>
      <c r="B28" s="1"/>
      <c r="C28" s="3"/>
      <c r="D28" s="3">
        <v>25000</v>
      </c>
      <c r="E28" s="3"/>
      <c r="F28" s="3">
        <v>25000</v>
      </c>
      <c r="G28" s="3"/>
      <c r="H28" s="3">
        <v>20000</v>
      </c>
      <c r="I28" s="3"/>
      <c r="J28" s="37"/>
    </row>
    <row r="29" spans="1:10" ht="15.75">
      <c r="A29" s="18">
        <v>30133</v>
      </c>
      <c r="B29" s="1"/>
      <c r="C29" s="3"/>
      <c r="D29" s="3">
        <v>25000</v>
      </c>
      <c r="E29" s="3"/>
      <c r="F29" s="3">
        <v>25000</v>
      </c>
      <c r="G29" s="3"/>
      <c r="H29" s="3">
        <v>20000</v>
      </c>
      <c r="I29" s="3"/>
      <c r="J29" s="37"/>
    </row>
    <row r="30" spans="1:10" ht="15.75">
      <c r="A30" s="18">
        <v>30164</v>
      </c>
      <c r="B30" s="19"/>
      <c r="C30" s="3"/>
      <c r="D30" s="3">
        <v>25000</v>
      </c>
      <c r="E30" s="3"/>
      <c r="F30" s="3">
        <v>25000</v>
      </c>
      <c r="G30" s="3"/>
      <c r="H30" s="3">
        <v>20000</v>
      </c>
      <c r="I30" s="3"/>
      <c r="J30" s="37"/>
    </row>
    <row r="31" spans="1:10" ht="15.75">
      <c r="A31" s="18">
        <v>30195</v>
      </c>
      <c r="B31" s="19">
        <v>1</v>
      </c>
      <c r="C31" s="3">
        <v>1000</v>
      </c>
      <c r="D31" s="3">
        <v>25000</v>
      </c>
      <c r="E31" s="3"/>
      <c r="F31" s="3">
        <v>25000</v>
      </c>
      <c r="G31" s="3"/>
      <c r="H31" s="3">
        <f>H30-1000</f>
        <v>19000</v>
      </c>
      <c r="I31" s="3"/>
      <c r="J31" s="37"/>
    </row>
    <row r="32" spans="1:10" ht="15.75">
      <c r="A32" s="18">
        <v>30225</v>
      </c>
      <c r="B32" s="19">
        <v>2</v>
      </c>
      <c r="C32" s="3">
        <v>1000</v>
      </c>
      <c r="D32" s="3">
        <v>25000</v>
      </c>
      <c r="E32" s="3"/>
      <c r="F32" s="3">
        <v>25000</v>
      </c>
      <c r="G32" s="3"/>
      <c r="H32" s="3">
        <f>H31-1000</f>
        <v>18000</v>
      </c>
      <c r="I32" s="3"/>
      <c r="J32" s="37"/>
    </row>
    <row r="33" spans="1:10" ht="15.75">
      <c r="A33" s="18">
        <v>30256</v>
      </c>
      <c r="B33" s="19">
        <v>3</v>
      </c>
      <c r="C33" s="3">
        <v>1000</v>
      </c>
      <c r="D33" s="3">
        <v>25000</v>
      </c>
      <c r="E33" s="3"/>
      <c r="F33" s="3">
        <v>25000</v>
      </c>
      <c r="G33" s="3"/>
      <c r="H33" s="3">
        <f>H32-1000</f>
        <v>17000</v>
      </c>
      <c r="I33" s="3"/>
      <c r="J33" s="37"/>
    </row>
    <row r="34" spans="1:10" ht="15.75">
      <c r="A34" s="18">
        <v>30286</v>
      </c>
      <c r="B34" s="19">
        <v>4</v>
      </c>
      <c r="C34" s="3">
        <v>1000</v>
      </c>
      <c r="D34" s="3">
        <v>25000</v>
      </c>
      <c r="E34" s="3"/>
      <c r="F34" s="3">
        <v>25000</v>
      </c>
      <c r="G34" s="3"/>
      <c r="H34" s="3">
        <f t="shared" ref="H34:H35" si="0">H33-1000</f>
        <v>16000</v>
      </c>
      <c r="I34" s="3"/>
      <c r="J34" s="37"/>
    </row>
    <row r="35" spans="1:10" ht="15.75">
      <c r="A35" s="18">
        <v>30317</v>
      </c>
      <c r="B35" s="19">
        <v>5</v>
      </c>
      <c r="C35" s="3">
        <v>1000</v>
      </c>
      <c r="D35" s="3">
        <v>25000</v>
      </c>
      <c r="E35" s="3"/>
      <c r="F35" s="3">
        <v>25000</v>
      </c>
      <c r="G35" s="3"/>
      <c r="H35" s="3">
        <f t="shared" si="0"/>
        <v>15000</v>
      </c>
      <c r="I35" s="3"/>
      <c r="J35" s="37"/>
    </row>
    <row r="36" spans="1:10" ht="15.75">
      <c r="A36" s="18">
        <v>30348</v>
      </c>
      <c r="B36" s="19">
        <v>6</v>
      </c>
      <c r="C36" s="3">
        <v>1000</v>
      </c>
      <c r="D36" s="3">
        <v>25000</v>
      </c>
      <c r="E36" s="3"/>
      <c r="F36" s="3">
        <v>25000</v>
      </c>
      <c r="G36" s="3"/>
      <c r="H36" s="3">
        <f>H35-1000</f>
        <v>14000</v>
      </c>
      <c r="I36" s="3"/>
      <c r="J36" s="37"/>
    </row>
    <row r="37" spans="1:10" ht="15.75">
      <c r="A37" s="18">
        <v>30376</v>
      </c>
      <c r="B37" s="19">
        <v>7</v>
      </c>
      <c r="C37" s="3">
        <v>1000</v>
      </c>
      <c r="D37" s="3">
        <v>25000</v>
      </c>
      <c r="E37" s="3"/>
      <c r="F37" s="3">
        <v>25000</v>
      </c>
      <c r="G37" s="3"/>
      <c r="H37" s="3">
        <f>H36-1000</f>
        <v>13000</v>
      </c>
      <c r="I37" s="3"/>
      <c r="J37" s="37"/>
    </row>
    <row r="38" spans="1:10" ht="15.75">
      <c r="A38" s="18">
        <v>30407</v>
      </c>
      <c r="B38" s="19">
        <v>8</v>
      </c>
      <c r="C38" s="3">
        <v>1000</v>
      </c>
      <c r="D38" s="3">
        <v>25000</v>
      </c>
      <c r="E38" s="3"/>
      <c r="F38" s="3">
        <v>25000</v>
      </c>
      <c r="G38" s="3"/>
      <c r="H38" s="3">
        <f t="shared" ref="H38:H50" si="1">H37-1000</f>
        <v>12000</v>
      </c>
      <c r="I38" s="3"/>
      <c r="J38" s="37"/>
    </row>
    <row r="39" spans="1:10" ht="15.75">
      <c r="A39" s="18">
        <v>30437</v>
      </c>
      <c r="B39" s="19">
        <v>9</v>
      </c>
      <c r="C39" s="3">
        <v>1000</v>
      </c>
      <c r="D39" s="3">
        <v>25000</v>
      </c>
      <c r="E39" s="3"/>
      <c r="F39" s="3">
        <v>25000</v>
      </c>
      <c r="G39" s="3"/>
      <c r="H39" s="3">
        <f t="shared" si="1"/>
        <v>11000</v>
      </c>
      <c r="I39" s="3"/>
      <c r="J39" s="37"/>
    </row>
    <row r="40" spans="1:10" ht="15.75">
      <c r="A40" s="18">
        <v>30468</v>
      </c>
      <c r="B40" s="19">
        <v>10</v>
      </c>
      <c r="C40" s="3">
        <v>1000</v>
      </c>
      <c r="D40" s="3">
        <v>25000</v>
      </c>
      <c r="E40" s="3"/>
      <c r="F40" s="3">
        <v>25000</v>
      </c>
      <c r="G40" s="3"/>
      <c r="H40" s="3">
        <f t="shared" si="1"/>
        <v>10000</v>
      </c>
      <c r="I40" s="3"/>
      <c r="J40" s="37"/>
    </row>
    <row r="41" spans="1:10" ht="15.75">
      <c r="A41" s="18">
        <v>30498</v>
      </c>
      <c r="B41" s="19">
        <v>11</v>
      </c>
      <c r="C41" s="3">
        <v>1000</v>
      </c>
      <c r="D41" s="3">
        <v>25000</v>
      </c>
      <c r="E41" s="3"/>
      <c r="F41" s="3">
        <v>25000</v>
      </c>
      <c r="G41" s="3"/>
      <c r="H41" s="3">
        <f t="shared" si="1"/>
        <v>9000</v>
      </c>
      <c r="I41" s="3"/>
      <c r="J41" s="37"/>
    </row>
    <row r="42" spans="1:10" ht="15.75">
      <c r="A42" s="18">
        <v>30529</v>
      </c>
      <c r="B42" s="19">
        <v>12</v>
      </c>
      <c r="C42" s="3">
        <v>1000</v>
      </c>
      <c r="D42" s="3">
        <v>25000</v>
      </c>
      <c r="E42" s="3"/>
      <c r="F42" s="3">
        <v>25000</v>
      </c>
      <c r="G42" s="3"/>
      <c r="H42" s="3">
        <f t="shared" si="1"/>
        <v>8000</v>
      </c>
      <c r="I42" s="3"/>
      <c r="J42" s="37"/>
    </row>
    <row r="43" spans="1:10" ht="15.75">
      <c r="A43" s="18">
        <v>30560</v>
      </c>
      <c r="B43" s="19">
        <v>13</v>
      </c>
      <c r="C43" s="3">
        <v>1000</v>
      </c>
      <c r="D43" s="3">
        <v>25000</v>
      </c>
      <c r="E43" s="3"/>
      <c r="F43" s="3">
        <v>25000</v>
      </c>
      <c r="G43" s="3"/>
      <c r="H43" s="3">
        <f t="shared" si="1"/>
        <v>7000</v>
      </c>
      <c r="I43" s="3"/>
      <c r="J43" s="37"/>
    </row>
    <row r="44" spans="1:10" ht="15.75">
      <c r="A44" s="18">
        <v>30590</v>
      </c>
      <c r="B44" s="19">
        <v>14</v>
      </c>
      <c r="C44" s="3">
        <v>1000</v>
      </c>
      <c r="D44" s="3">
        <v>25000</v>
      </c>
      <c r="E44" s="3"/>
      <c r="F44" s="3">
        <v>25000</v>
      </c>
      <c r="G44" s="3"/>
      <c r="H44" s="3">
        <f t="shared" si="1"/>
        <v>6000</v>
      </c>
      <c r="I44" s="3"/>
      <c r="J44" s="37"/>
    </row>
    <row r="45" spans="1:10" ht="15.75">
      <c r="A45" s="18">
        <v>30621</v>
      </c>
      <c r="B45" s="19">
        <v>15</v>
      </c>
      <c r="C45" s="3">
        <v>1000</v>
      </c>
      <c r="D45" s="3">
        <v>25000</v>
      </c>
      <c r="E45" s="3"/>
      <c r="F45" s="3">
        <v>25000</v>
      </c>
      <c r="G45" s="3"/>
      <c r="H45" s="3">
        <f t="shared" si="1"/>
        <v>5000</v>
      </c>
      <c r="I45" s="3"/>
      <c r="J45" s="37"/>
    </row>
    <row r="46" spans="1:10" ht="15.75">
      <c r="A46" s="18">
        <v>30651</v>
      </c>
      <c r="B46" s="19">
        <v>16</v>
      </c>
      <c r="C46" s="3">
        <v>1000</v>
      </c>
      <c r="D46" s="3">
        <v>25000</v>
      </c>
      <c r="E46" s="3"/>
      <c r="F46" s="3">
        <v>25000</v>
      </c>
      <c r="G46" s="3"/>
      <c r="H46" s="3">
        <f t="shared" si="1"/>
        <v>4000</v>
      </c>
      <c r="I46" s="3"/>
      <c r="J46" s="37"/>
    </row>
    <row r="47" spans="1:10" ht="15.75">
      <c r="A47" s="18">
        <v>30682</v>
      </c>
      <c r="B47" s="19">
        <v>17</v>
      </c>
      <c r="C47" s="3">
        <v>1000</v>
      </c>
      <c r="D47" s="3">
        <v>25000</v>
      </c>
      <c r="E47" s="3"/>
      <c r="F47" s="3">
        <v>25000</v>
      </c>
      <c r="G47" s="3"/>
      <c r="H47" s="3">
        <f t="shared" si="1"/>
        <v>3000</v>
      </c>
      <c r="I47" s="3"/>
      <c r="J47" s="37"/>
    </row>
    <row r="48" spans="1:10" ht="15.75">
      <c r="A48" s="18">
        <v>30713</v>
      </c>
      <c r="B48" s="19">
        <v>18</v>
      </c>
      <c r="C48" s="3">
        <v>1000</v>
      </c>
      <c r="D48" s="3">
        <v>25000</v>
      </c>
      <c r="E48" s="3"/>
      <c r="F48" s="3">
        <v>25000</v>
      </c>
      <c r="G48" s="3"/>
      <c r="H48" s="3">
        <f t="shared" si="1"/>
        <v>2000</v>
      </c>
      <c r="I48" s="3"/>
      <c r="J48" s="37"/>
    </row>
    <row r="49" spans="1:10" ht="15.75">
      <c r="A49" s="18">
        <v>30742</v>
      </c>
      <c r="B49" s="19">
        <v>19</v>
      </c>
      <c r="C49" s="3">
        <v>1000</v>
      </c>
      <c r="D49" s="3">
        <v>25000</v>
      </c>
      <c r="E49" s="3"/>
      <c r="F49" s="3">
        <v>25000</v>
      </c>
      <c r="G49" s="3"/>
      <c r="H49" s="3">
        <f t="shared" si="1"/>
        <v>1000</v>
      </c>
      <c r="I49" s="3"/>
      <c r="J49" s="37"/>
    </row>
    <row r="50" spans="1:10" ht="15.75">
      <c r="A50" s="18">
        <v>30773</v>
      </c>
      <c r="B50" s="19">
        <v>20</v>
      </c>
      <c r="C50" s="3">
        <v>1000</v>
      </c>
      <c r="D50" s="3">
        <v>25000</v>
      </c>
      <c r="E50" s="3"/>
      <c r="F50" s="3">
        <v>25000</v>
      </c>
      <c r="G50" s="3"/>
      <c r="H50" s="3">
        <f t="shared" si="1"/>
        <v>0</v>
      </c>
      <c r="I50" s="3"/>
      <c r="J50" s="37"/>
    </row>
    <row r="51" spans="1:10" ht="15.75">
      <c r="A51" s="18">
        <v>30803</v>
      </c>
      <c r="B51" s="19">
        <v>21</v>
      </c>
      <c r="C51" s="3">
        <v>1000</v>
      </c>
      <c r="D51" s="3">
        <v>25000</v>
      </c>
      <c r="E51" s="3"/>
      <c r="F51" s="3">
        <f>F50-1000</f>
        <v>24000</v>
      </c>
      <c r="G51" s="3"/>
      <c r="H51" s="3"/>
      <c r="I51" s="3"/>
      <c r="J51" s="37"/>
    </row>
    <row r="52" spans="1:10" ht="15.75">
      <c r="A52" s="18">
        <v>30834</v>
      </c>
      <c r="B52" s="19">
        <v>22</v>
      </c>
      <c r="C52" s="3">
        <v>1000</v>
      </c>
      <c r="D52" s="3">
        <v>25000</v>
      </c>
      <c r="E52" s="3"/>
      <c r="F52" s="3">
        <f t="shared" ref="F52:F75" si="2">F51-1000</f>
        <v>23000</v>
      </c>
      <c r="G52" s="3"/>
      <c r="H52" s="3"/>
      <c r="I52" s="3"/>
      <c r="J52" s="37"/>
    </row>
    <row r="53" spans="1:10" ht="15.75">
      <c r="A53" s="18">
        <v>30864</v>
      </c>
      <c r="B53" s="19">
        <v>23</v>
      </c>
      <c r="C53" s="3">
        <v>1000</v>
      </c>
      <c r="D53" s="3">
        <v>25000</v>
      </c>
      <c r="E53" s="3"/>
      <c r="F53" s="3">
        <f t="shared" si="2"/>
        <v>22000</v>
      </c>
      <c r="G53" s="3"/>
      <c r="H53" s="20"/>
      <c r="I53" s="3"/>
      <c r="J53" s="37"/>
    </row>
    <row r="54" spans="1:10" ht="15.75">
      <c r="A54" s="18">
        <v>30895</v>
      </c>
      <c r="B54" s="19">
        <v>24</v>
      </c>
      <c r="C54" s="3">
        <v>1000</v>
      </c>
      <c r="D54" s="3">
        <v>25000</v>
      </c>
      <c r="E54" s="3"/>
      <c r="F54" s="3">
        <f t="shared" si="2"/>
        <v>21000</v>
      </c>
      <c r="G54" s="3"/>
      <c r="H54" s="20"/>
      <c r="I54" s="3"/>
      <c r="J54" s="37"/>
    </row>
    <row r="55" spans="1:10" ht="15.75">
      <c r="A55" s="18">
        <v>30926</v>
      </c>
      <c r="B55" s="19">
        <v>25</v>
      </c>
      <c r="C55" s="3">
        <v>1000</v>
      </c>
      <c r="D55" s="3">
        <v>25000</v>
      </c>
      <c r="E55" s="3"/>
      <c r="F55" s="3">
        <f t="shared" si="2"/>
        <v>20000</v>
      </c>
      <c r="G55" s="3"/>
      <c r="H55" s="20"/>
      <c r="I55" s="3"/>
      <c r="J55" s="37"/>
    </row>
    <row r="56" spans="1:10" ht="15.75">
      <c r="A56" s="18">
        <v>30956</v>
      </c>
      <c r="B56" s="19">
        <v>26</v>
      </c>
      <c r="C56" s="3">
        <v>1000</v>
      </c>
      <c r="D56" s="3">
        <v>25000</v>
      </c>
      <c r="E56" s="3"/>
      <c r="F56" s="3">
        <f t="shared" si="2"/>
        <v>19000</v>
      </c>
      <c r="G56" s="3"/>
      <c r="H56" s="20"/>
      <c r="I56" s="3"/>
      <c r="J56" s="37"/>
    </row>
    <row r="57" spans="1:10" ht="15.75">
      <c r="A57" s="18">
        <v>30987</v>
      </c>
      <c r="B57" s="19">
        <v>27</v>
      </c>
      <c r="C57" s="3">
        <v>1000</v>
      </c>
      <c r="D57" s="3">
        <v>25000</v>
      </c>
      <c r="E57" s="3"/>
      <c r="F57" s="3">
        <f t="shared" si="2"/>
        <v>18000</v>
      </c>
      <c r="G57" s="3"/>
      <c r="H57" s="20"/>
      <c r="I57" s="3"/>
      <c r="J57" s="37"/>
    </row>
    <row r="58" spans="1:10" ht="15.75">
      <c r="A58" s="18">
        <v>31017</v>
      </c>
      <c r="B58" s="19">
        <v>28</v>
      </c>
      <c r="C58" s="3">
        <v>1000</v>
      </c>
      <c r="D58" s="3">
        <v>25000</v>
      </c>
      <c r="E58" s="3"/>
      <c r="F58" s="3">
        <f t="shared" si="2"/>
        <v>17000</v>
      </c>
      <c r="G58" s="3"/>
      <c r="H58" s="20"/>
      <c r="I58" s="3"/>
      <c r="J58" s="37"/>
    </row>
    <row r="59" spans="1:10" ht="15.75">
      <c r="A59" s="18">
        <v>31048</v>
      </c>
      <c r="B59" s="19">
        <v>29</v>
      </c>
      <c r="C59" s="3">
        <v>1000</v>
      </c>
      <c r="D59" s="3">
        <v>25000</v>
      </c>
      <c r="E59" s="3"/>
      <c r="F59" s="3">
        <f t="shared" si="2"/>
        <v>16000</v>
      </c>
      <c r="G59" s="3"/>
      <c r="H59" s="20"/>
      <c r="I59" s="3"/>
      <c r="J59" s="37"/>
    </row>
    <row r="60" spans="1:10" ht="15.75">
      <c r="A60" s="18">
        <v>31079</v>
      </c>
      <c r="B60" s="19">
        <v>30</v>
      </c>
      <c r="C60" s="3">
        <v>1000</v>
      </c>
      <c r="D60" s="3">
        <v>25000</v>
      </c>
      <c r="E60" s="3"/>
      <c r="F60" s="3">
        <f t="shared" si="2"/>
        <v>15000</v>
      </c>
      <c r="G60" s="3"/>
      <c r="H60" s="20"/>
      <c r="I60" s="3"/>
      <c r="J60" s="37"/>
    </row>
    <row r="61" spans="1:10" ht="15.75">
      <c r="A61" s="18">
        <v>31107</v>
      </c>
      <c r="B61" s="19">
        <v>31</v>
      </c>
      <c r="C61" s="3">
        <v>1000</v>
      </c>
      <c r="D61" s="3">
        <v>25000</v>
      </c>
      <c r="E61" s="3"/>
      <c r="F61" s="3">
        <f t="shared" si="2"/>
        <v>14000</v>
      </c>
      <c r="G61" s="3"/>
      <c r="H61" s="20"/>
      <c r="I61" s="3"/>
      <c r="J61" s="37"/>
    </row>
    <row r="62" spans="1:10" ht="15.75">
      <c r="A62" s="18">
        <v>31138</v>
      </c>
      <c r="B62" s="19">
        <v>32</v>
      </c>
      <c r="C62" s="3">
        <v>1000</v>
      </c>
      <c r="D62" s="3">
        <v>25000</v>
      </c>
      <c r="E62" s="3"/>
      <c r="F62" s="3">
        <f t="shared" si="2"/>
        <v>13000</v>
      </c>
      <c r="G62" s="3"/>
      <c r="H62" s="20"/>
      <c r="I62" s="3"/>
      <c r="J62" s="37"/>
    </row>
    <row r="63" spans="1:10" ht="15.75">
      <c r="A63" s="18">
        <v>31168</v>
      </c>
      <c r="B63" s="19">
        <v>33</v>
      </c>
      <c r="C63" s="3">
        <v>1000</v>
      </c>
      <c r="D63" s="3">
        <v>25000</v>
      </c>
      <c r="E63" s="3"/>
      <c r="F63" s="3">
        <f t="shared" si="2"/>
        <v>12000</v>
      </c>
      <c r="G63" s="3"/>
      <c r="H63" s="20"/>
      <c r="I63" s="3"/>
      <c r="J63" s="37"/>
    </row>
    <row r="64" spans="1:10" ht="15.75">
      <c r="A64" s="18">
        <v>31199</v>
      </c>
      <c r="B64" s="19">
        <v>34</v>
      </c>
      <c r="C64" s="3">
        <v>1000</v>
      </c>
      <c r="D64" s="3">
        <v>25000</v>
      </c>
      <c r="E64" s="3"/>
      <c r="F64" s="3">
        <f t="shared" si="2"/>
        <v>11000</v>
      </c>
      <c r="G64" s="3"/>
      <c r="H64" s="20"/>
      <c r="I64" s="3"/>
      <c r="J64" s="37"/>
    </row>
    <row r="65" spans="1:10" ht="15.75">
      <c r="A65" s="18">
        <v>31229</v>
      </c>
      <c r="B65" s="19">
        <v>35</v>
      </c>
      <c r="C65" s="3">
        <v>1000</v>
      </c>
      <c r="D65" s="3">
        <v>25000</v>
      </c>
      <c r="E65" s="3"/>
      <c r="F65" s="3">
        <f t="shared" si="2"/>
        <v>10000</v>
      </c>
      <c r="G65" s="3"/>
      <c r="H65" s="20"/>
      <c r="I65" s="3"/>
      <c r="J65" s="37"/>
    </row>
    <row r="66" spans="1:10" ht="15.75">
      <c r="A66" s="18">
        <v>31260</v>
      </c>
      <c r="B66" s="19">
        <v>36</v>
      </c>
      <c r="C66" s="3">
        <v>1000</v>
      </c>
      <c r="D66" s="3">
        <v>25000</v>
      </c>
      <c r="E66" s="3"/>
      <c r="F66" s="3">
        <f t="shared" si="2"/>
        <v>9000</v>
      </c>
      <c r="G66" s="3"/>
      <c r="H66" s="20"/>
      <c r="I66" s="3"/>
      <c r="J66" s="37"/>
    </row>
    <row r="67" spans="1:10" ht="15.75">
      <c r="A67" s="18">
        <v>31291</v>
      </c>
      <c r="B67" s="19">
        <v>37</v>
      </c>
      <c r="C67" s="3">
        <v>1000</v>
      </c>
      <c r="D67" s="3">
        <v>25000</v>
      </c>
      <c r="E67" s="3"/>
      <c r="F67" s="3">
        <f t="shared" si="2"/>
        <v>8000</v>
      </c>
      <c r="G67" s="3"/>
      <c r="H67" s="20"/>
      <c r="I67" s="3"/>
      <c r="J67" s="37"/>
    </row>
    <row r="68" spans="1:10" ht="15.75">
      <c r="A68" s="18">
        <v>31321</v>
      </c>
      <c r="B68" s="19">
        <v>38</v>
      </c>
      <c r="C68" s="3">
        <v>1000</v>
      </c>
      <c r="D68" s="3">
        <v>25000</v>
      </c>
      <c r="E68" s="3"/>
      <c r="F68" s="3">
        <f t="shared" si="2"/>
        <v>7000</v>
      </c>
      <c r="G68" s="3"/>
      <c r="H68" s="20"/>
      <c r="I68" s="3"/>
      <c r="J68" s="37"/>
    </row>
    <row r="69" spans="1:10" ht="15.75">
      <c r="A69" s="18">
        <v>31352</v>
      </c>
      <c r="B69" s="19">
        <v>39</v>
      </c>
      <c r="C69" s="3">
        <v>1000</v>
      </c>
      <c r="D69" s="3">
        <v>25000</v>
      </c>
      <c r="E69" s="3"/>
      <c r="F69" s="3">
        <f t="shared" si="2"/>
        <v>6000</v>
      </c>
      <c r="G69" s="3"/>
      <c r="H69" s="20"/>
      <c r="I69" s="3"/>
      <c r="J69" s="37"/>
    </row>
    <row r="70" spans="1:10" ht="15.75">
      <c r="A70" s="18">
        <v>31382</v>
      </c>
      <c r="B70" s="19">
        <v>40</v>
      </c>
      <c r="C70" s="3">
        <v>1000</v>
      </c>
      <c r="D70" s="3">
        <v>25000</v>
      </c>
      <c r="E70" s="3"/>
      <c r="F70" s="3">
        <f t="shared" si="2"/>
        <v>5000</v>
      </c>
      <c r="G70" s="3"/>
      <c r="H70" s="20"/>
      <c r="I70" s="3"/>
      <c r="J70" s="37"/>
    </row>
    <row r="71" spans="1:10" ht="15.75">
      <c r="A71" s="18">
        <v>31413</v>
      </c>
      <c r="B71" s="19">
        <v>41</v>
      </c>
      <c r="C71" s="3">
        <v>1000</v>
      </c>
      <c r="D71" s="3">
        <v>25000</v>
      </c>
      <c r="E71" s="3"/>
      <c r="F71" s="3">
        <f t="shared" si="2"/>
        <v>4000</v>
      </c>
      <c r="G71" s="3"/>
      <c r="H71" s="20"/>
      <c r="I71" s="3"/>
      <c r="J71" s="37"/>
    </row>
    <row r="72" spans="1:10" ht="15.75">
      <c r="A72" s="18">
        <v>31444</v>
      </c>
      <c r="B72" s="19">
        <v>42</v>
      </c>
      <c r="C72" s="3">
        <v>1000</v>
      </c>
      <c r="D72" s="3">
        <v>25000</v>
      </c>
      <c r="E72" s="3"/>
      <c r="F72" s="3">
        <f t="shared" si="2"/>
        <v>3000</v>
      </c>
      <c r="G72" s="3"/>
      <c r="H72" s="20"/>
      <c r="I72" s="3"/>
      <c r="J72" s="37"/>
    </row>
    <row r="73" spans="1:10" ht="15.75">
      <c r="A73" s="18">
        <v>31472</v>
      </c>
      <c r="B73" s="19">
        <v>43</v>
      </c>
      <c r="C73" s="3">
        <v>1000</v>
      </c>
      <c r="D73" s="3">
        <v>25000</v>
      </c>
      <c r="E73" s="3"/>
      <c r="F73" s="3">
        <f t="shared" si="2"/>
        <v>2000</v>
      </c>
      <c r="G73" s="3"/>
      <c r="H73" s="20"/>
      <c r="I73" s="3"/>
      <c r="J73" s="37"/>
    </row>
    <row r="74" spans="1:10" ht="15.75">
      <c r="A74" s="18">
        <v>31503</v>
      </c>
      <c r="B74" s="19">
        <v>44</v>
      </c>
      <c r="C74" s="3">
        <v>1000</v>
      </c>
      <c r="D74" s="3">
        <v>25000</v>
      </c>
      <c r="E74" s="3"/>
      <c r="F74" s="3">
        <f t="shared" si="2"/>
        <v>1000</v>
      </c>
      <c r="G74" s="3"/>
      <c r="H74" s="20"/>
      <c r="I74" s="3"/>
      <c r="J74" s="37"/>
    </row>
    <row r="75" spans="1:10" ht="15.75">
      <c r="A75" s="18">
        <v>31533</v>
      </c>
      <c r="B75" s="19">
        <v>45</v>
      </c>
      <c r="C75" s="3">
        <v>1000</v>
      </c>
      <c r="D75" s="3">
        <v>25000</v>
      </c>
      <c r="E75" s="3"/>
      <c r="F75" s="3">
        <f t="shared" si="2"/>
        <v>0</v>
      </c>
      <c r="G75" s="3"/>
      <c r="H75" s="20"/>
      <c r="I75" s="3"/>
      <c r="J75" s="37"/>
    </row>
    <row r="76" spans="1:10" ht="15.75">
      <c r="A76" s="18">
        <v>31564</v>
      </c>
      <c r="B76" s="19">
        <v>46</v>
      </c>
      <c r="C76" s="3">
        <v>1000</v>
      </c>
      <c r="D76" s="3">
        <f>D75-1000</f>
        <v>24000</v>
      </c>
      <c r="E76" s="3"/>
      <c r="F76" s="3"/>
      <c r="G76" s="3"/>
      <c r="H76" s="20"/>
      <c r="I76" s="3"/>
      <c r="J76" s="37"/>
    </row>
    <row r="77" spans="1:10" ht="15.75">
      <c r="A77" s="18">
        <v>31594</v>
      </c>
      <c r="B77" s="19">
        <v>47</v>
      </c>
      <c r="C77" s="3">
        <v>1000</v>
      </c>
      <c r="D77" s="3">
        <f t="shared" ref="D77:D100" si="3">D76-1000</f>
        <v>23000</v>
      </c>
      <c r="E77" s="3"/>
      <c r="F77" s="3"/>
      <c r="G77" s="3"/>
      <c r="H77" s="20"/>
      <c r="I77" s="3"/>
      <c r="J77" s="37"/>
    </row>
    <row r="78" spans="1:10" ht="15.75">
      <c r="A78" s="18">
        <v>31625</v>
      </c>
      <c r="B78" s="19">
        <v>48</v>
      </c>
      <c r="C78" s="3">
        <v>1000</v>
      </c>
      <c r="D78" s="3">
        <f t="shared" si="3"/>
        <v>22000</v>
      </c>
      <c r="E78" s="3"/>
      <c r="F78" s="3"/>
      <c r="G78" s="3"/>
      <c r="H78" s="20"/>
      <c r="I78" s="3"/>
      <c r="J78" s="37"/>
    </row>
    <row r="79" spans="1:10" ht="15.75">
      <c r="A79" s="18">
        <v>31656</v>
      </c>
      <c r="B79" s="19">
        <v>49</v>
      </c>
      <c r="C79" s="3">
        <v>1000</v>
      </c>
      <c r="D79" s="3">
        <f t="shared" si="3"/>
        <v>21000</v>
      </c>
      <c r="E79" s="3"/>
      <c r="F79" s="3"/>
      <c r="G79" s="3"/>
      <c r="H79" s="20"/>
      <c r="I79" s="3"/>
      <c r="J79" s="37"/>
    </row>
    <row r="80" spans="1:10" ht="15.75">
      <c r="A80" s="18">
        <v>31686</v>
      </c>
      <c r="B80" s="19">
        <v>50</v>
      </c>
      <c r="C80" s="3">
        <v>1000</v>
      </c>
      <c r="D80" s="3">
        <f t="shared" si="3"/>
        <v>20000</v>
      </c>
      <c r="E80" s="3"/>
      <c r="F80" s="3"/>
      <c r="G80" s="3"/>
      <c r="H80" s="20"/>
      <c r="I80" s="3"/>
      <c r="J80" s="37"/>
    </row>
    <row r="81" spans="1:10" ht="15.75">
      <c r="A81" s="18">
        <v>31717</v>
      </c>
      <c r="B81" s="19">
        <v>51</v>
      </c>
      <c r="C81" s="3">
        <v>1000</v>
      </c>
      <c r="D81" s="3">
        <f t="shared" si="3"/>
        <v>19000</v>
      </c>
      <c r="E81" s="3"/>
      <c r="F81" s="3"/>
      <c r="G81" s="3"/>
      <c r="H81" s="20"/>
      <c r="I81" s="3"/>
      <c r="J81" s="37"/>
    </row>
    <row r="82" spans="1:10" ht="15.75">
      <c r="A82" s="18">
        <v>31747</v>
      </c>
      <c r="B82" s="19">
        <v>52</v>
      </c>
      <c r="C82" s="3">
        <v>1000</v>
      </c>
      <c r="D82" s="3">
        <f t="shared" si="3"/>
        <v>18000</v>
      </c>
      <c r="E82" s="3"/>
      <c r="F82" s="3"/>
      <c r="G82" s="3"/>
      <c r="H82" s="20"/>
      <c r="I82" s="3"/>
      <c r="J82" s="37"/>
    </row>
    <row r="83" spans="1:10" ht="15.75">
      <c r="A83" s="18">
        <v>31778</v>
      </c>
      <c r="B83" s="19">
        <v>53</v>
      </c>
      <c r="C83" s="3">
        <v>1000</v>
      </c>
      <c r="D83" s="3">
        <f t="shared" si="3"/>
        <v>17000</v>
      </c>
      <c r="E83" s="3"/>
      <c r="F83" s="3"/>
      <c r="G83" s="3"/>
      <c r="H83" s="20"/>
      <c r="I83" s="3"/>
      <c r="J83" s="37"/>
    </row>
    <row r="84" spans="1:10" ht="15.75">
      <c r="A84" s="18">
        <v>31809</v>
      </c>
      <c r="B84" s="19">
        <v>54</v>
      </c>
      <c r="C84" s="3">
        <v>1000</v>
      </c>
      <c r="D84" s="3">
        <f t="shared" si="3"/>
        <v>16000</v>
      </c>
      <c r="E84" s="3"/>
      <c r="F84" s="3"/>
      <c r="G84" s="3"/>
      <c r="H84" s="20"/>
      <c r="I84" s="3"/>
      <c r="J84" s="37"/>
    </row>
    <row r="85" spans="1:10" ht="15.75">
      <c r="A85" s="18">
        <v>31837</v>
      </c>
      <c r="B85" s="19">
        <v>55</v>
      </c>
      <c r="C85" s="3">
        <v>1000</v>
      </c>
      <c r="D85" s="3">
        <f t="shared" si="3"/>
        <v>15000</v>
      </c>
      <c r="E85" s="3"/>
      <c r="F85" s="3"/>
      <c r="G85" s="3"/>
      <c r="H85" s="20"/>
      <c r="I85" s="3"/>
      <c r="J85" s="37"/>
    </row>
    <row r="86" spans="1:10" ht="15.75">
      <c r="A86" s="18">
        <v>31868</v>
      </c>
      <c r="B86" s="19">
        <v>56</v>
      </c>
      <c r="C86" s="3">
        <v>1000</v>
      </c>
      <c r="D86" s="3">
        <f t="shared" si="3"/>
        <v>14000</v>
      </c>
      <c r="E86" s="3"/>
      <c r="F86" s="3"/>
      <c r="G86" s="3"/>
      <c r="H86" s="20"/>
      <c r="I86" s="3"/>
      <c r="J86" s="37"/>
    </row>
    <row r="87" spans="1:10" ht="15.75">
      <c r="A87" s="18">
        <v>31898</v>
      </c>
      <c r="B87" s="19">
        <v>57</v>
      </c>
      <c r="C87" s="3">
        <v>1000</v>
      </c>
      <c r="D87" s="3">
        <f t="shared" si="3"/>
        <v>13000</v>
      </c>
      <c r="E87" s="3"/>
      <c r="F87" s="3"/>
      <c r="G87" s="3"/>
      <c r="H87" s="20"/>
      <c r="I87" s="3"/>
      <c r="J87" s="37"/>
    </row>
    <row r="88" spans="1:10" ht="15.75">
      <c r="A88" s="18">
        <v>31929</v>
      </c>
      <c r="B88" s="19">
        <v>58</v>
      </c>
      <c r="C88" s="3">
        <v>1000</v>
      </c>
      <c r="D88" s="3">
        <f t="shared" si="3"/>
        <v>12000</v>
      </c>
      <c r="E88" s="3"/>
      <c r="F88" s="3"/>
      <c r="G88" s="3"/>
      <c r="H88" s="20"/>
      <c r="I88" s="3"/>
      <c r="J88" s="37"/>
    </row>
    <row r="89" spans="1:10" ht="15.75">
      <c r="A89" s="18">
        <v>31959</v>
      </c>
      <c r="B89" s="19">
        <v>59</v>
      </c>
      <c r="C89" s="3">
        <v>1000</v>
      </c>
      <c r="D89" s="3">
        <f t="shared" si="3"/>
        <v>11000</v>
      </c>
      <c r="E89" s="3"/>
      <c r="F89" s="3"/>
      <c r="G89" s="3"/>
      <c r="H89" s="20"/>
      <c r="I89" s="3"/>
      <c r="J89" s="37"/>
    </row>
    <row r="90" spans="1:10" ht="15.75">
      <c r="A90" s="18">
        <v>31990</v>
      </c>
      <c r="B90" s="19">
        <v>60</v>
      </c>
      <c r="C90" s="3">
        <v>1000</v>
      </c>
      <c r="D90" s="3">
        <f t="shared" si="3"/>
        <v>10000</v>
      </c>
      <c r="E90" s="3"/>
      <c r="F90" s="3"/>
      <c r="G90" s="3"/>
      <c r="H90" s="20"/>
      <c r="I90" s="3"/>
      <c r="J90" s="37"/>
    </row>
    <row r="91" spans="1:10" ht="15.75">
      <c r="A91" s="18">
        <v>32021</v>
      </c>
      <c r="B91" s="19">
        <v>61</v>
      </c>
      <c r="C91" s="3">
        <v>1000</v>
      </c>
      <c r="D91" s="3">
        <f t="shared" si="3"/>
        <v>9000</v>
      </c>
      <c r="E91" s="3"/>
      <c r="F91" s="3"/>
      <c r="G91" s="3"/>
      <c r="H91" s="20"/>
      <c r="I91" s="3"/>
      <c r="J91" s="37"/>
    </row>
    <row r="92" spans="1:10" ht="15.75">
      <c r="A92" s="18">
        <v>32051</v>
      </c>
      <c r="B92" s="19">
        <v>62</v>
      </c>
      <c r="C92" s="3">
        <v>1000</v>
      </c>
      <c r="D92" s="3">
        <f t="shared" si="3"/>
        <v>8000</v>
      </c>
      <c r="E92" s="3"/>
      <c r="F92" s="3"/>
      <c r="G92" s="3"/>
      <c r="H92" s="20"/>
      <c r="I92" s="3"/>
      <c r="J92" s="37"/>
    </row>
    <row r="93" spans="1:10" ht="15.75">
      <c r="A93" s="18">
        <v>32082</v>
      </c>
      <c r="B93" s="19">
        <v>63</v>
      </c>
      <c r="C93" s="3">
        <v>1000</v>
      </c>
      <c r="D93" s="3">
        <f t="shared" si="3"/>
        <v>7000</v>
      </c>
      <c r="E93" s="3"/>
      <c r="F93" s="3"/>
      <c r="G93" s="3"/>
      <c r="H93" s="20"/>
      <c r="I93" s="3"/>
      <c r="J93" s="37"/>
    </row>
    <row r="94" spans="1:10" ht="15.75">
      <c r="A94" s="18">
        <v>32112</v>
      </c>
      <c r="B94" s="19">
        <v>64</v>
      </c>
      <c r="C94" s="3">
        <v>1000</v>
      </c>
      <c r="D94" s="3">
        <f t="shared" si="3"/>
        <v>6000</v>
      </c>
      <c r="E94" s="3"/>
      <c r="F94" s="3"/>
      <c r="G94" s="3"/>
      <c r="H94" s="20"/>
      <c r="I94" s="3"/>
      <c r="J94" s="37"/>
    </row>
    <row r="95" spans="1:10" ht="15.75">
      <c r="A95" s="18">
        <v>32143</v>
      </c>
      <c r="B95" s="19">
        <v>65</v>
      </c>
      <c r="C95" s="3">
        <v>1000</v>
      </c>
      <c r="D95" s="3">
        <f t="shared" si="3"/>
        <v>5000</v>
      </c>
      <c r="E95" s="3"/>
      <c r="F95" s="3"/>
      <c r="G95" s="3"/>
      <c r="H95" s="20"/>
      <c r="I95" s="3"/>
      <c r="J95" s="37"/>
    </row>
    <row r="96" spans="1:10" ht="15.75">
      <c r="A96" s="18">
        <v>32174</v>
      </c>
      <c r="B96" s="19">
        <v>66</v>
      </c>
      <c r="C96" s="3">
        <v>1000</v>
      </c>
      <c r="D96" s="3">
        <f t="shared" si="3"/>
        <v>4000</v>
      </c>
      <c r="E96" s="3"/>
      <c r="F96" s="3"/>
      <c r="G96" s="3"/>
      <c r="H96" s="20"/>
      <c r="I96" s="3"/>
      <c r="J96" s="37"/>
    </row>
    <row r="97" spans="1:10" ht="15.75">
      <c r="A97" s="18">
        <v>32203</v>
      </c>
      <c r="B97" s="19">
        <v>67</v>
      </c>
      <c r="C97" s="3">
        <v>1000</v>
      </c>
      <c r="D97" s="3">
        <f t="shared" si="3"/>
        <v>3000</v>
      </c>
      <c r="E97" s="3"/>
      <c r="F97" s="3"/>
      <c r="G97" s="3"/>
      <c r="H97" s="20"/>
      <c r="I97" s="3"/>
      <c r="J97" s="37"/>
    </row>
    <row r="98" spans="1:10" ht="15.75">
      <c r="A98" s="18">
        <v>32234</v>
      </c>
      <c r="B98" s="19">
        <v>68</v>
      </c>
      <c r="C98" s="3">
        <v>1000</v>
      </c>
      <c r="D98" s="3">
        <f t="shared" si="3"/>
        <v>2000</v>
      </c>
      <c r="E98" s="3"/>
      <c r="F98" s="3"/>
      <c r="G98" s="3"/>
      <c r="H98" s="20"/>
      <c r="I98" s="3"/>
      <c r="J98" s="37"/>
    </row>
    <row r="99" spans="1:10" ht="15.75">
      <c r="A99" s="18">
        <v>32264</v>
      </c>
      <c r="B99" s="19">
        <v>69</v>
      </c>
      <c r="C99" s="3">
        <v>1000</v>
      </c>
      <c r="D99" s="3">
        <f t="shared" si="3"/>
        <v>1000</v>
      </c>
      <c r="E99" s="3"/>
      <c r="F99" s="3"/>
      <c r="G99" s="3"/>
      <c r="H99" s="20"/>
      <c r="I99" s="3"/>
      <c r="J99" s="37"/>
    </row>
    <row r="100" spans="1:10" ht="15.75">
      <c r="A100" s="18">
        <v>32295</v>
      </c>
      <c r="B100" s="19">
        <v>70</v>
      </c>
      <c r="C100" s="3">
        <v>1000</v>
      </c>
      <c r="D100" s="3">
        <f t="shared" si="3"/>
        <v>0</v>
      </c>
      <c r="E100" s="3"/>
      <c r="F100" s="3"/>
      <c r="G100" s="3"/>
      <c r="H100" s="20"/>
      <c r="I100" s="3"/>
      <c r="J100" s="37"/>
    </row>
    <row r="101" spans="1:10" ht="15.75">
      <c r="A101" s="3"/>
      <c r="B101" s="70"/>
      <c r="C101" s="29">
        <f>SUM(C13:C100)</f>
        <v>70000</v>
      </c>
      <c r="D101" s="29">
        <f>SUM(D13:D100)</f>
        <v>1871000</v>
      </c>
      <c r="E101" s="29"/>
      <c r="F101" s="29">
        <f>SUM(F14:F74)</f>
        <v>1222000</v>
      </c>
      <c r="G101" s="29"/>
      <c r="H101" s="29">
        <f>SUM(H17:H49)</f>
        <v>470000</v>
      </c>
      <c r="I101" s="3"/>
      <c r="J101" s="37"/>
    </row>
    <row r="102" spans="1:10" ht="15.75">
      <c r="A102" s="3"/>
      <c r="B102" s="19"/>
      <c r="C102" s="3"/>
      <c r="D102" s="3"/>
      <c r="E102" s="3"/>
      <c r="F102" s="3"/>
      <c r="G102" s="3"/>
      <c r="H102" s="3"/>
      <c r="I102" s="3"/>
      <c r="J102" s="37"/>
    </row>
    <row r="103" spans="1:10" ht="15.75">
      <c r="A103" s="3"/>
      <c r="B103" s="118" t="s">
        <v>313</v>
      </c>
      <c r="C103" s="118"/>
      <c r="D103" s="21" t="s">
        <v>119</v>
      </c>
      <c r="E103" s="21"/>
      <c r="F103" s="21"/>
      <c r="G103" s="3"/>
      <c r="H103" s="3"/>
      <c r="I103" s="3"/>
      <c r="J103" s="37"/>
    </row>
    <row r="104" spans="1:10" ht="15.75">
      <c r="A104" s="18"/>
      <c r="B104" s="19"/>
      <c r="C104" s="3"/>
      <c r="D104" s="51" t="s">
        <v>120</v>
      </c>
      <c r="E104" s="49"/>
      <c r="F104" s="49"/>
      <c r="G104" s="3"/>
      <c r="H104" s="3"/>
      <c r="I104" s="3"/>
      <c r="J104" s="37"/>
    </row>
    <row r="105" spans="1:10" ht="15.75">
      <c r="A105" s="18"/>
      <c r="B105" s="19"/>
      <c r="C105" s="3"/>
      <c r="D105" s="22">
        <f>D101</f>
        <v>1871000</v>
      </c>
      <c r="E105" s="21" t="s">
        <v>314</v>
      </c>
      <c r="F105" s="3">
        <f>F101</f>
        <v>1222000</v>
      </c>
      <c r="G105" s="3" t="s">
        <v>315</v>
      </c>
      <c r="H105" s="23">
        <f>H101</f>
        <v>470000</v>
      </c>
      <c r="I105" s="21" t="s">
        <v>122</v>
      </c>
      <c r="J105" s="37"/>
    </row>
    <row r="106" spans="1:10" ht="15.75">
      <c r="A106" s="18"/>
      <c r="B106" s="19"/>
      <c r="C106" s="3"/>
      <c r="D106" s="52" t="s">
        <v>120</v>
      </c>
      <c r="E106" s="50"/>
      <c r="F106" s="24" t="s">
        <v>120</v>
      </c>
      <c r="G106" s="25"/>
      <c r="H106" s="15" t="s">
        <v>124</v>
      </c>
      <c r="I106" s="3"/>
      <c r="J106" s="37"/>
    </row>
    <row r="107" spans="1:10" ht="15.75">
      <c r="A107" s="18"/>
      <c r="B107" s="19"/>
      <c r="C107" s="3"/>
      <c r="D107" s="14">
        <f>D101*7/1200</f>
        <v>10914.166666666666</v>
      </c>
      <c r="E107" s="26" t="s">
        <v>125</v>
      </c>
      <c r="F107" s="20">
        <f>F101*8/1200</f>
        <v>8146.666666666667</v>
      </c>
      <c r="G107" s="26" t="s">
        <v>125</v>
      </c>
      <c r="H107" s="20">
        <f>H101*9/1200</f>
        <v>3525</v>
      </c>
      <c r="I107" s="3"/>
      <c r="J107" s="37"/>
    </row>
    <row r="108" spans="1:10" ht="15.75">
      <c r="A108" s="3"/>
      <c r="B108" s="3"/>
      <c r="C108" s="1"/>
      <c r="D108" s="15">
        <f>D107+F107+H107</f>
        <v>22585.833333333332</v>
      </c>
      <c r="E108" s="3" t="s">
        <v>316</v>
      </c>
      <c r="F108" s="3"/>
      <c r="G108" s="3"/>
      <c r="H108" s="3"/>
      <c r="I108" s="3"/>
      <c r="J108" s="37"/>
    </row>
    <row r="109" spans="1:10" ht="15.75">
      <c r="A109" s="27"/>
      <c r="B109" s="118" t="s">
        <v>313</v>
      </c>
      <c r="C109" s="118"/>
      <c r="D109" s="53" t="s">
        <v>317</v>
      </c>
      <c r="E109" s="3"/>
      <c r="F109" s="3"/>
      <c r="G109" s="3"/>
      <c r="H109" s="3"/>
      <c r="I109" s="3"/>
      <c r="J109" s="37"/>
    </row>
    <row r="110" spans="1:10" ht="15.75">
      <c r="A110" s="27"/>
      <c r="B110" s="71"/>
      <c r="C110" s="71"/>
      <c r="D110" s="71"/>
      <c r="E110" s="71"/>
      <c r="F110" s="71"/>
      <c r="G110" s="71"/>
      <c r="H110" s="71"/>
      <c r="I110" s="71"/>
      <c r="J110" s="37"/>
    </row>
    <row r="111" spans="1:10" ht="15.75">
      <c r="A111" s="3"/>
      <c r="B111" s="71"/>
      <c r="C111" s="71"/>
      <c r="D111" s="71"/>
      <c r="E111" s="72"/>
      <c r="F111" s="71"/>
      <c r="G111" s="71"/>
      <c r="H111" s="71"/>
      <c r="I111" s="71"/>
      <c r="J111" s="37"/>
    </row>
    <row r="112" spans="1:10" ht="15.75">
      <c r="A112" s="3"/>
      <c r="B112" s="71"/>
      <c r="C112" s="71"/>
      <c r="D112" s="71"/>
      <c r="E112" s="72"/>
      <c r="F112" s="71"/>
      <c r="G112" s="71"/>
      <c r="H112" s="71"/>
      <c r="I112" s="71"/>
      <c r="J112" s="37"/>
    </row>
    <row r="113" spans="1:10" ht="15.75">
      <c r="A113" s="3"/>
      <c r="B113" s="71"/>
      <c r="C113" s="71"/>
      <c r="D113" s="72"/>
      <c r="E113" s="71"/>
      <c r="F113" s="27"/>
      <c r="G113" s="71"/>
      <c r="H113" s="71"/>
      <c r="I113" s="71"/>
      <c r="J113" s="37"/>
    </row>
    <row r="114" spans="1:10" ht="15.75">
      <c r="A114" s="3"/>
      <c r="B114" s="71"/>
      <c r="C114" s="71"/>
      <c r="D114" s="71"/>
      <c r="E114" s="71"/>
      <c r="F114" s="71"/>
      <c r="G114" s="71"/>
      <c r="H114" s="71"/>
      <c r="I114" s="71"/>
      <c r="J114" s="37"/>
    </row>
    <row r="115" spans="1:10" ht="15.75">
      <c r="A115" s="18"/>
      <c r="B115" s="73"/>
      <c r="C115" s="71"/>
      <c r="D115" s="71"/>
      <c r="E115" s="71"/>
      <c r="F115" s="71"/>
      <c r="G115" s="71"/>
      <c r="H115" s="74"/>
      <c r="I115" s="71"/>
      <c r="J115" s="37"/>
    </row>
    <row r="116" spans="1:10" ht="15.75">
      <c r="A116" s="18"/>
      <c r="B116" s="73"/>
      <c r="C116" s="71"/>
      <c r="D116" s="71"/>
      <c r="E116" s="71"/>
      <c r="F116" s="71"/>
      <c r="G116" s="71"/>
      <c r="H116" s="74"/>
      <c r="I116" s="71"/>
      <c r="J116" s="37"/>
    </row>
    <row r="117" spans="1:10" ht="15.75">
      <c r="A117" s="18"/>
      <c r="B117" s="73"/>
      <c r="C117" s="71"/>
      <c r="D117" s="71"/>
      <c r="E117" s="71"/>
      <c r="F117" s="71"/>
      <c r="G117" s="71"/>
      <c r="H117" s="74"/>
      <c r="I117" s="71"/>
      <c r="J117" s="37"/>
    </row>
    <row r="118" spans="1:10" ht="15.75">
      <c r="A118" s="18"/>
      <c r="B118" s="73"/>
      <c r="C118" s="71"/>
      <c r="D118" s="71"/>
      <c r="E118" s="71"/>
      <c r="F118" s="71"/>
      <c r="G118" s="71"/>
      <c r="H118" s="74"/>
      <c r="I118" s="71"/>
      <c r="J118" s="37"/>
    </row>
    <row r="119" spans="1:10" ht="15.75">
      <c r="A119" s="18"/>
      <c r="B119" s="73"/>
      <c r="C119" s="71"/>
      <c r="D119" s="71"/>
      <c r="E119" s="71"/>
      <c r="F119" s="71"/>
      <c r="G119" s="71"/>
      <c r="H119" s="74"/>
      <c r="I119" s="71"/>
      <c r="J119" s="37"/>
    </row>
    <row r="120" spans="1:10" ht="15.75">
      <c r="A120" s="18"/>
      <c r="B120" s="73"/>
      <c r="C120" s="71"/>
      <c r="D120" s="71"/>
      <c r="E120" s="71"/>
      <c r="F120" s="71"/>
      <c r="G120" s="71"/>
      <c r="H120" s="74"/>
      <c r="I120" s="71"/>
      <c r="J120" s="37"/>
    </row>
    <row r="121" spans="1:10" ht="15.75">
      <c r="A121" s="18"/>
      <c r="B121" s="73"/>
      <c r="C121" s="71"/>
      <c r="D121" s="71"/>
      <c r="E121" s="71"/>
      <c r="F121" s="71"/>
      <c r="G121" s="71"/>
      <c r="H121" s="71"/>
      <c r="I121" s="71"/>
      <c r="J121" s="37"/>
    </row>
    <row r="122" spans="1:10" ht="15.75">
      <c r="A122" s="18"/>
      <c r="B122" s="73"/>
      <c r="C122" s="71"/>
      <c r="D122" s="71"/>
      <c r="E122" s="71"/>
      <c r="F122" s="71"/>
      <c r="G122" s="71"/>
      <c r="H122" s="71"/>
      <c r="I122" s="71"/>
      <c r="J122" s="37"/>
    </row>
    <row r="123" spans="1:10" ht="15.75">
      <c r="A123" s="18"/>
      <c r="B123" s="73"/>
      <c r="C123" s="71"/>
      <c r="D123" s="71"/>
      <c r="E123" s="71"/>
      <c r="F123" s="71"/>
      <c r="G123" s="71"/>
      <c r="H123" s="71"/>
      <c r="I123" s="71"/>
      <c r="J123" s="37"/>
    </row>
    <row r="124" spans="1:10" ht="15.75">
      <c r="A124" s="18"/>
      <c r="B124" s="73"/>
      <c r="C124" s="71"/>
      <c r="D124" s="71"/>
      <c r="E124" s="71"/>
      <c r="F124" s="71"/>
      <c r="G124" s="71"/>
      <c r="H124" s="71"/>
      <c r="I124" s="71"/>
      <c r="J124" s="37"/>
    </row>
    <row r="125" spans="1:10" ht="15.75">
      <c r="A125" s="18"/>
      <c r="B125" s="73"/>
      <c r="C125" s="71"/>
      <c r="D125" s="71"/>
      <c r="E125" s="71"/>
      <c r="F125" s="71"/>
      <c r="G125" s="71"/>
      <c r="H125" s="71"/>
      <c r="I125" s="71"/>
      <c r="J125" s="37"/>
    </row>
    <row r="126" spans="1:10" ht="15.75">
      <c r="A126" s="18"/>
      <c r="B126" s="73"/>
      <c r="C126" s="71"/>
      <c r="D126" s="71"/>
      <c r="E126" s="71"/>
      <c r="F126" s="71"/>
      <c r="G126" s="71"/>
      <c r="H126" s="71"/>
      <c r="I126" s="71"/>
      <c r="J126" s="37"/>
    </row>
    <row r="127" spans="1:10" ht="15.75">
      <c r="A127" s="18"/>
      <c r="B127" s="73"/>
      <c r="C127" s="71"/>
      <c r="D127" s="71"/>
      <c r="E127" s="71"/>
      <c r="F127" s="71"/>
      <c r="G127" s="71"/>
      <c r="H127" s="71"/>
      <c r="I127" s="71"/>
      <c r="J127" s="37"/>
    </row>
    <row r="128" spans="1:10" ht="15.75">
      <c r="A128" s="18"/>
      <c r="B128" s="73"/>
      <c r="C128" s="71"/>
      <c r="D128" s="71"/>
      <c r="E128" s="71"/>
      <c r="F128" s="71"/>
      <c r="G128" s="71"/>
      <c r="H128" s="71"/>
      <c r="I128" s="71"/>
      <c r="J128" s="37"/>
    </row>
    <row r="129" spans="1:10" ht="15.75">
      <c r="A129" s="18"/>
      <c r="B129" s="73"/>
      <c r="C129" s="71"/>
      <c r="D129" s="71"/>
      <c r="E129" s="71"/>
      <c r="F129" s="71"/>
      <c r="G129" s="71"/>
      <c r="H129" s="71"/>
      <c r="I129" s="71"/>
      <c r="J129" s="37"/>
    </row>
    <row r="130" spans="1:10" ht="15.75">
      <c r="A130" s="18"/>
      <c r="B130" s="73"/>
      <c r="C130" s="71"/>
      <c r="D130" s="71"/>
      <c r="E130" s="71"/>
      <c r="F130" s="71"/>
      <c r="G130" s="71"/>
      <c r="H130" s="71"/>
      <c r="I130" s="71"/>
      <c r="J130" s="37"/>
    </row>
    <row r="131" spans="1:10" ht="15.75">
      <c r="A131" s="18"/>
      <c r="B131" s="73"/>
      <c r="C131" s="71"/>
      <c r="D131" s="71"/>
      <c r="E131" s="71"/>
      <c r="F131" s="71"/>
      <c r="G131" s="71"/>
      <c r="H131" s="71"/>
      <c r="I131" s="71"/>
      <c r="J131" s="37"/>
    </row>
    <row r="132" spans="1:10" ht="15.75">
      <c r="A132" s="18"/>
      <c r="B132" s="73"/>
      <c r="C132" s="71"/>
      <c r="D132" s="71"/>
      <c r="E132" s="71"/>
      <c r="F132" s="71"/>
      <c r="G132" s="71"/>
      <c r="H132" s="71"/>
      <c r="I132" s="71"/>
      <c r="J132" s="37"/>
    </row>
    <row r="133" spans="1:10" ht="15.75">
      <c r="A133" s="18"/>
      <c r="B133" s="73"/>
      <c r="C133" s="71"/>
      <c r="D133" s="71"/>
      <c r="E133" s="71"/>
      <c r="F133" s="71"/>
      <c r="G133" s="71"/>
      <c r="H133" s="71"/>
      <c r="I133" s="71"/>
      <c r="J133" s="37"/>
    </row>
    <row r="134" spans="1:10" ht="15.75">
      <c r="A134" s="18"/>
      <c r="B134" s="73"/>
      <c r="C134" s="71"/>
      <c r="D134" s="71"/>
      <c r="E134" s="71"/>
      <c r="F134" s="71"/>
      <c r="G134" s="71"/>
      <c r="H134" s="71"/>
      <c r="I134" s="71"/>
      <c r="J134" s="37"/>
    </row>
    <row r="135" spans="1:10" ht="15.75">
      <c r="A135" s="18"/>
      <c r="B135" s="73"/>
      <c r="C135" s="71"/>
      <c r="D135" s="71"/>
      <c r="E135" s="71"/>
      <c r="F135" s="71"/>
      <c r="G135" s="71"/>
      <c r="H135" s="71"/>
      <c r="I135" s="71"/>
      <c r="J135" s="37"/>
    </row>
    <row r="136" spans="1:10" ht="15.75">
      <c r="A136" s="18"/>
      <c r="B136" s="73"/>
      <c r="C136" s="71"/>
      <c r="D136" s="71"/>
      <c r="E136" s="71"/>
      <c r="F136" s="71"/>
      <c r="G136" s="71"/>
      <c r="H136" s="71"/>
      <c r="I136" s="71"/>
      <c r="J136" s="37"/>
    </row>
    <row r="137" spans="1:10" ht="15.75">
      <c r="A137" s="18"/>
      <c r="B137" s="73"/>
      <c r="C137" s="71"/>
      <c r="D137" s="71"/>
      <c r="E137" s="71"/>
      <c r="F137" s="71"/>
      <c r="G137" s="71"/>
      <c r="H137" s="71"/>
      <c r="I137" s="71"/>
      <c r="J137" s="37"/>
    </row>
    <row r="138" spans="1:10" ht="15.75">
      <c r="A138" s="18"/>
      <c r="B138" s="73"/>
      <c r="C138" s="71"/>
      <c r="D138" s="71"/>
      <c r="E138" s="71"/>
      <c r="F138" s="71"/>
      <c r="G138" s="71"/>
      <c r="H138" s="71"/>
      <c r="I138" s="71"/>
      <c r="J138" s="37"/>
    </row>
    <row r="139" spans="1:10" ht="15.75">
      <c r="A139" s="18"/>
      <c r="B139" s="73"/>
      <c r="C139" s="71"/>
      <c r="D139" s="71"/>
      <c r="E139" s="71"/>
      <c r="F139" s="71"/>
      <c r="G139" s="71"/>
      <c r="H139" s="71"/>
      <c r="I139" s="71"/>
      <c r="J139" s="37"/>
    </row>
    <row r="140" spans="1:10" ht="15.75">
      <c r="A140" s="18"/>
      <c r="B140" s="73"/>
      <c r="C140" s="71"/>
      <c r="D140" s="71"/>
      <c r="E140" s="71"/>
      <c r="F140" s="71"/>
      <c r="G140" s="71"/>
      <c r="H140" s="71"/>
      <c r="I140" s="71"/>
      <c r="J140" s="37"/>
    </row>
    <row r="141" spans="1:10" ht="15.75">
      <c r="A141" s="18"/>
      <c r="B141" s="73"/>
      <c r="C141" s="71"/>
      <c r="D141" s="71"/>
      <c r="E141" s="71"/>
      <c r="F141" s="71"/>
      <c r="G141" s="71"/>
      <c r="H141" s="71"/>
      <c r="I141" s="71"/>
      <c r="J141" s="37"/>
    </row>
    <row r="142" spans="1:10" ht="15.75">
      <c r="A142" s="18"/>
      <c r="B142" s="73"/>
      <c r="C142" s="71"/>
      <c r="D142" s="71"/>
      <c r="E142" s="71"/>
      <c r="F142" s="71"/>
      <c r="G142" s="71"/>
      <c r="H142" s="71"/>
      <c r="I142" s="71"/>
      <c r="J142" s="37"/>
    </row>
    <row r="143" spans="1:10" ht="15.75">
      <c r="A143" s="18"/>
      <c r="B143" s="73"/>
      <c r="C143" s="71"/>
      <c r="D143" s="71"/>
      <c r="E143" s="71"/>
      <c r="F143" s="71"/>
      <c r="G143" s="71"/>
      <c r="H143" s="71"/>
      <c r="I143" s="71"/>
      <c r="J143" s="37"/>
    </row>
    <row r="144" spans="1:10" ht="15.75">
      <c r="A144" s="18"/>
      <c r="B144" s="73"/>
      <c r="C144" s="71"/>
      <c r="D144" s="71"/>
      <c r="E144" s="71"/>
      <c r="F144" s="71"/>
      <c r="G144" s="71"/>
      <c r="H144" s="71"/>
      <c r="I144" s="71"/>
      <c r="J144" s="37"/>
    </row>
    <row r="145" spans="1:10" ht="15.75">
      <c r="A145" s="18"/>
      <c r="B145" s="73"/>
      <c r="C145" s="71"/>
      <c r="D145" s="71"/>
      <c r="E145" s="71"/>
      <c r="F145" s="71"/>
      <c r="G145" s="71"/>
      <c r="H145" s="71"/>
      <c r="I145" s="71"/>
      <c r="J145" s="37"/>
    </row>
    <row r="146" spans="1:10" ht="15.75">
      <c r="A146" s="18"/>
      <c r="B146" s="73"/>
      <c r="C146" s="71"/>
      <c r="D146" s="71"/>
      <c r="E146" s="71"/>
      <c r="F146" s="71"/>
      <c r="G146" s="71"/>
      <c r="H146" s="71"/>
      <c r="I146" s="71"/>
      <c r="J146" s="37"/>
    </row>
    <row r="147" spans="1:10" ht="15.75">
      <c r="A147" s="18"/>
      <c r="B147" s="73"/>
      <c r="C147" s="71"/>
      <c r="D147" s="71"/>
      <c r="E147" s="71"/>
      <c r="F147" s="71"/>
      <c r="G147" s="71"/>
      <c r="H147" s="71"/>
      <c r="I147" s="71"/>
      <c r="J147" s="37"/>
    </row>
    <row r="148" spans="1:10" ht="15.75">
      <c r="A148" s="18"/>
      <c r="B148" s="73"/>
      <c r="C148" s="71"/>
      <c r="D148" s="71"/>
      <c r="E148" s="71"/>
      <c r="F148" s="71"/>
      <c r="G148" s="71"/>
      <c r="H148" s="71"/>
      <c r="I148" s="71"/>
      <c r="J148" s="37"/>
    </row>
    <row r="149" spans="1:10" ht="15.75">
      <c r="A149" s="18"/>
      <c r="B149" s="73"/>
      <c r="C149" s="71"/>
      <c r="D149" s="71"/>
      <c r="E149" s="71"/>
      <c r="F149" s="71"/>
      <c r="G149" s="71"/>
      <c r="H149" s="71"/>
      <c r="I149" s="71"/>
      <c r="J149" s="37"/>
    </row>
    <row r="150" spans="1:10" ht="15.75">
      <c r="A150" s="18"/>
      <c r="B150" s="73"/>
      <c r="C150" s="71"/>
      <c r="D150" s="71"/>
      <c r="E150" s="71"/>
      <c r="F150" s="71"/>
      <c r="G150" s="71"/>
      <c r="H150" s="71"/>
      <c r="I150" s="71"/>
      <c r="J150" s="37"/>
    </row>
    <row r="151" spans="1:10" ht="15.75">
      <c r="A151" s="18"/>
      <c r="B151" s="73"/>
      <c r="C151" s="71"/>
      <c r="D151" s="71"/>
      <c r="E151" s="71"/>
      <c r="F151" s="71"/>
      <c r="G151" s="71"/>
      <c r="H151" s="71"/>
      <c r="I151" s="71"/>
      <c r="J151" s="37"/>
    </row>
    <row r="152" spans="1:10" ht="15.75">
      <c r="A152" s="18"/>
      <c r="B152" s="73"/>
      <c r="C152" s="71"/>
      <c r="D152" s="71"/>
      <c r="E152" s="71"/>
      <c r="F152" s="71"/>
      <c r="G152" s="71"/>
      <c r="H152" s="71"/>
      <c r="I152" s="71"/>
      <c r="J152" s="37"/>
    </row>
    <row r="153" spans="1:10" ht="15.75">
      <c r="A153" s="18"/>
      <c r="B153" s="73"/>
      <c r="C153" s="71"/>
      <c r="D153" s="71"/>
      <c r="E153" s="71"/>
      <c r="F153" s="71"/>
      <c r="G153" s="71"/>
      <c r="H153" s="71"/>
      <c r="I153" s="71"/>
      <c r="J153" s="37"/>
    </row>
    <row r="154" spans="1:10" ht="15.75">
      <c r="A154" s="18"/>
      <c r="B154" s="73"/>
      <c r="C154" s="71"/>
      <c r="D154" s="71"/>
      <c r="E154" s="71"/>
      <c r="F154" s="71"/>
      <c r="G154" s="71"/>
      <c r="H154" s="71"/>
      <c r="I154" s="71"/>
      <c r="J154" s="37"/>
    </row>
    <row r="155" spans="1:10" ht="15.75">
      <c r="A155" s="18"/>
      <c r="B155" s="73"/>
      <c r="C155" s="71"/>
      <c r="D155" s="71"/>
      <c r="E155" s="71"/>
      <c r="F155" s="71"/>
      <c r="G155" s="71"/>
      <c r="H155" s="71"/>
      <c r="I155" s="71"/>
      <c r="J155" s="37"/>
    </row>
    <row r="156" spans="1:10" ht="15.75">
      <c r="A156" s="18"/>
      <c r="B156" s="73"/>
      <c r="C156" s="71"/>
      <c r="D156" s="71"/>
      <c r="E156" s="71"/>
      <c r="F156" s="71"/>
      <c r="G156" s="71"/>
      <c r="H156" s="71"/>
      <c r="I156" s="71"/>
      <c r="J156" s="37"/>
    </row>
    <row r="157" spans="1:10" ht="15.75">
      <c r="A157" s="18"/>
      <c r="B157" s="73"/>
      <c r="C157" s="71"/>
      <c r="D157" s="71"/>
      <c r="E157" s="71"/>
      <c r="F157" s="71"/>
      <c r="G157" s="71"/>
      <c r="H157" s="71"/>
      <c r="I157" s="71"/>
    </row>
    <row r="158" spans="1:10" ht="15.75">
      <c r="A158" s="18"/>
      <c r="B158" s="73"/>
      <c r="C158" s="71"/>
      <c r="D158" s="71"/>
      <c r="E158" s="71"/>
      <c r="F158" s="71"/>
      <c r="G158" s="71"/>
      <c r="H158" s="71"/>
      <c r="I158" s="71"/>
    </row>
    <row r="159" spans="1:10" ht="15.75">
      <c r="A159" s="18"/>
      <c r="B159" s="73"/>
      <c r="C159" s="71"/>
      <c r="D159" s="71"/>
      <c r="E159" s="71"/>
      <c r="F159" s="71"/>
      <c r="G159" s="71"/>
      <c r="H159" s="71"/>
      <c r="I159" s="71"/>
    </row>
    <row r="160" spans="1:10" ht="15.75">
      <c r="A160" s="18"/>
      <c r="B160" s="73"/>
      <c r="C160" s="71"/>
      <c r="D160" s="71"/>
      <c r="E160" s="71"/>
      <c r="F160" s="71"/>
      <c r="G160" s="71"/>
      <c r="H160" s="71"/>
      <c r="I160" s="71"/>
    </row>
    <row r="161" spans="1:9" ht="15.75">
      <c r="A161" s="18"/>
      <c r="B161" s="73"/>
      <c r="C161" s="71"/>
      <c r="D161" s="71"/>
      <c r="E161" s="71"/>
      <c r="F161" s="71"/>
      <c r="G161" s="71"/>
      <c r="H161" s="71"/>
      <c r="I161" s="71"/>
    </row>
    <row r="162" spans="1:9" ht="15.75">
      <c r="A162" s="18"/>
      <c r="B162" s="73"/>
      <c r="C162" s="71"/>
      <c r="D162" s="71"/>
      <c r="E162" s="71"/>
      <c r="F162" s="71"/>
      <c r="G162" s="71"/>
      <c r="H162" s="71"/>
      <c r="I162" s="71"/>
    </row>
    <row r="163" spans="1:9" ht="15.75">
      <c r="A163" s="18"/>
      <c r="B163" s="73"/>
      <c r="C163" s="71"/>
      <c r="D163" s="71"/>
      <c r="E163" s="71"/>
      <c r="F163" s="71"/>
      <c r="G163" s="71"/>
      <c r="H163" s="71"/>
      <c r="I163" s="71"/>
    </row>
    <row r="164" spans="1:9" ht="15.75">
      <c r="A164" s="18"/>
      <c r="B164" s="73"/>
      <c r="C164" s="71"/>
      <c r="D164" s="71"/>
      <c r="E164" s="71"/>
      <c r="F164" s="71"/>
      <c r="G164" s="71"/>
      <c r="H164" s="71"/>
      <c r="I164" s="71"/>
    </row>
    <row r="165" spans="1:9" ht="15.75">
      <c r="A165" s="18"/>
      <c r="B165" s="73"/>
      <c r="C165" s="71"/>
      <c r="D165" s="71"/>
      <c r="E165" s="71"/>
      <c r="F165" s="71"/>
      <c r="G165" s="71"/>
      <c r="H165" s="71"/>
      <c r="I165" s="71"/>
    </row>
    <row r="166" spans="1:9" ht="15.75">
      <c r="A166" s="18"/>
      <c r="B166" s="73"/>
      <c r="C166" s="71"/>
      <c r="D166" s="71"/>
      <c r="E166" s="71"/>
      <c r="F166" s="71"/>
      <c r="G166" s="71"/>
      <c r="H166" s="71"/>
      <c r="I166" s="71"/>
    </row>
    <row r="167" spans="1:9" ht="15.75">
      <c r="A167" s="18"/>
      <c r="B167" s="73"/>
      <c r="C167" s="71"/>
      <c r="D167" s="71"/>
      <c r="E167" s="71"/>
      <c r="F167" s="71"/>
      <c r="G167" s="71"/>
      <c r="H167" s="71"/>
      <c r="I167" s="71"/>
    </row>
    <row r="168" spans="1:9" ht="15.75">
      <c r="A168" s="18"/>
      <c r="B168" s="73"/>
      <c r="C168" s="71"/>
      <c r="D168" s="71"/>
      <c r="E168" s="71"/>
      <c r="F168" s="71"/>
      <c r="G168" s="71"/>
      <c r="H168" s="71"/>
      <c r="I168" s="71"/>
    </row>
    <row r="169" spans="1:9" ht="15.75">
      <c r="A169" s="18"/>
      <c r="B169" s="73"/>
      <c r="C169" s="71"/>
      <c r="D169" s="71"/>
      <c r="E169" s="71"/>
      <c r="F169" s="71"/>
      <c r="G169" s="71"/>
      <c r="H169" s="71"/>
      <c r="I169" s="71"/>
    </row>
    <row r="170" spans="1:9" ht="15.75">
      <c r="A170" s="18"/>
      <c r="B170" s="73"/>
      <c r="C170" s="71"/>
      <c r="D170" s="71"/>
      <c r="E170" s="71"/>
      <c r="F170" s="71"/>
      <c r="G170" s="71"/>
      <c r="H170" s="71"/>
      <c r="I170" s="71"/>
    </row>
    <row r="171" spans="1:9" ht="15.75">
      <c r="A171" s="18"/>
      <c r="B171" s="73"/>
      <c r="C171" s="71"/>
      <c r="D171" s="71"/>
      <c r="E171" s="71"/>
      <c r="F171" s="71"/>
      <c r="G171" s="71"/>
      <c r="H171" s="71"/>
      <c r="I171" s="71"/>
    </row>
    <row r="172" spans="1:9" ht="15.75">
      <c r="A172" s="18"/>
      <c r="B172" s="75"/>
      <c r="C172" s="71"/>
      <c r="D172" s="71"/>
      <c r="E172" s="71"/>
      <c r="F172" s="71"/>
      <c r="G172" s="71"/>
      <c r="H172" s="71"/>
      <c r="I172" s="71"/>
    </row>
    <row r="173" spans="1:9" ht="15.75">
      <c r="A173" s="18"/>
      <c r="B173" s="73"/>
      <c r="C173" s="71"/>
      <c r="D173" s="71"/>
      <c r="E173" s="71"/>
      <c r="F173" s="71"/>
      <c r="G173" s="71"/>
      <c r="H173" s="71"/>
      <c r="I173" s="71"/>
    </row>
    <row r="174" spans="1:9" ht="15.75">
      <c r="A174" s="18"/>
      <c r="B174" s="73"/>
      <c r="C174" s="71"/>
      <c r="D174" s="71"/>
      <c r="E174" s="71"/>
      <c r="F174" s="71"/>
      <c r="G174" s="71"/>
      <c r="H174" s="71"/>
      <c r="I174" s="71"/>
    </row>
    <row r="175" spans="1:9" ht="15.75">
      <c r="A175" s="18"/>
      <c r="B175" s="73"/>
      <c r="C175" s="71"/>
      <c r="D175" s="71"/>
      <c r="E175" s="71"/>
      <c r="F175" s="71"/>
      <c r="G175" s="71"/>
      <c r="H175" s="71"/>
      <c r="I175" s="71"/>
    </row>
    <row r="176" spans="1:9" ht="15.75">
      <c r="A176" s="18"/>
      <c r="B176" s="73"/>
      <c r="C176" s="71"/>
      <c r="D176" s="71"/>
      <c r="E176" s="71"/>
      <c r="F176" s="71"/>
      <c r="G176" s="71"/>
      <c r="H176" s="71"/>
      <c r="I176" s="71"/>
    </row>
    <row r="177" spans="1:10" ht="15.75">
      <c r="A177" s="18"/>
      <c r="B177" s="73"/>
      <c r="C177" s="71"/>
      <c r="D177" s="71"/>
      <c r="E177" s="71"/>
      <c r="F177" s="71"/>
      <c r="G177" s="71"/>
      <c r="H177" s="71"/>
      <c r="I177" s="71"/>
    </row>
    <row r="178" spans="1:10" ht="15.75">
      <c r="A178" s="18"/>
      <c r="B178" s="73"/>
      <c r="C178" s="71"/>
      <c r="D178" s="71"/>
      <c r="E178" s="71"/>
      <c r="F178" s="71"/>
      <c r="G178" s="71"/>
      <c r="H178" s="71"/>
      <c r="I178" s="71"/>
      <c r="J178" s="29"/>
    </row>
    <row r="179" spans="1:10" ht="15.75">
      <c r="A179" s="18"/>
      <c r="B179" s="73"/>
      <c r="C179" s="71"/>
      <c r="D179" s="71"/>
      <c r="E179" s="71"/>
      <c r="F179" s="71"/>
      <c r="G179" s="71"/>
      <c r="H179" s="71"/>
      <c r="I179" s="71"/>
    </row>
    <row r="180" spans="1:10" ht="15.75">
      <c r="A180" s="18"/>
      <c r="B180" s="73"/>
      <c r="C180" s="71"/>
      <c r="D180" s="71"/>
      <c r="E180" s="71"/>
      <c r="F180" s="71"/>
      <c r="G180" s="71"/>
      <c r="H180" s="71"/>
      <c r="I180" s="71"/>
    </row>
    <row r="181" spans="1:10" ht="15.75">
      <c r="A181" s="18"/>
      <c r="B181" s="73"/>
      <c r="C181" s="71"/>
      <c r="D181" s="71"/>
      <c r="E181" s="71"/>
      <c r="F181" s="71"/>
      <c r="G181" s="71"/>
      <c r="H181" s="71"/>
      <c r="I181" s="71"/>
    </row>
    <row r="182" spans="1:10" ht="15.75">
      <c r="A182" s="18"/>
      <c r="B182" s="73"/>
      <c r="C182" s="71"/>
      <c r="D182" s="71"/>
      <c r="E182" s="71"/>
      <c r="F182" s="71"/>
      <c r="G182" s="71"/>
      <c r="H182" s="71"/>
      <c r="I182" s="71"/>
    </row>
    <row r="183" spans="1:10" ht="15.75">
      <c r="A183" s="18"/>
      <c r="B183" s="73"/>
      <c r="C183" s="71"/>
      <c r="D183" s="71"/>
      <c r="E183" s="71"/>
      <c r="F183" s="71"/>
      <c r="G183" s="71"/>
      <c r="H183" s="71"/>
      <c r="I183" s="71"/>
      <c r="J183" s="37"/>
    </row>
    <row r="184" spans="1:10" ht="15.75">
      <c r="A184" s="18"/>
      <c r="B184" s="73"/>
      <c r="C184" s="71"/>
      <c r="D184" s="71"/>
      <c r="E184" s="71"/>
      <c r="F184" s="71"/>
      <c r="G184" s="71"/>
      <c r="H184" s="71"/>
      <c r="I184" s="71"/>
    </row>
    <row r="185" spans="1:10" ht="15.75">
      <c r="A185" s="18"/>
      <c r="B185" s="73"/>
      <c r="C185" s="71"/>
      <c r="D185" s="71"/>
      <c r="E185" s="71"/>
      <c r="F185" s="71"/>
      <c r="G185" s="71"/>
      <c r="H185" s="71"/>
      <c r="I185" s="71"/>
    </row>
    <row r="186" spans="1:10" ht="15.75">
      <c r="A186" s="18"/>
      <c r="B186" s="73"/>
      <c r="C186" s="71"/>
      <c r="D186" s="71"/>
      <c r="E186" s="71"/>
      <c r="F186" s="71"/>
      <c r="G186" s="71"/>
      <c r="H186" s="71"/>
      <c r="I186" s="71"/>
    </row>
    <row r="187" spans="1:10" ht="15.75">
      <c r="A187" s="18"/>
      <c r="B187" s="73"/>
      <c r="C187" s="71"/>
      <c r="D187" s="71"/>
      <c r="E187" s="71"/>
      <c r="F187" s="71"/>
      <c r="G187" s="71"/>
      <c r="H187" s="71"/>
      <c r="I187" s="71"/>
    </row>
    <row r="188" spans="1:10" ht="15.75">
      <c r="A188" s="18"/>
      <c r="B188" s="73"/>
      <c r="C188" s="71"/>
      <c r="D188" s="71"/>
      <c r="E188" s="71"/>
      <c r="F188" s="71"/>
      <c r="G188" s="71"/>
      <c r="H188" s="71"/>
      <c r="I188" s="71"/>
    </row>
    <row r="189" spans="1:10" ht="15.75">
      <c r="A189" s="18"/>
      <c r="B189" s="73"/>
      <c r="C189" s="71"/>
      <c r="D189" s="71"/>
      <c r="E189" s="71"/>
      <c r="F189" s="71"/>
      <c r="G189" s="71"/>
      <c r="H189" s="71"/>
      <c r="I189" s="71"/>
    </row>
    <row r="190" spans="1:10" ht="15.75">
      <c r="A190" s="18"/>
      <c r="B190" s="73"/>
      <c r="C190" s="71"/>
      <c r="D190" s="71"/>
      <c r="E190" s="71"/>
      <c r="F190" s="71"/>
      <c r="G190" s="71"/>
      <c r="H190" s="71"/>
      <c r="I190" s="71"/>
    </row>
    <row r="191" spans="1:10" ht="15.75">
      <c r="A191" s="18"/>
      <c r="B191" s="73"/>
      <c r="C191" s="71"/>
      <c r="D191" s="71"/>
      <c r="E191" s="71"/>
      <c r="F191" s="71"/>
      <c r="G191" s="71"/>
      <c r="H191" s="71"/>
      <c r="I191" s="71"/>
    </row>
    <row r="192" spans="1:10" ht="15.75">
      <c r="A192" s="18"/>
      <c r="B192" s="73"/>
      <c r="C192" s="71"/>
      <c r="D192" s="71"/>
      <c r="E192" s="71"/>
      <c r="F192" s="71"/>
      <c r="G192" s="71"/>
      <c r="H192" s="71"/>
      <c r="I192" s="71"/>
    </row>
    <row r="193" spans="1:9" ht="15.75">
      <c r="A193" s="18"/>
      <c r="B193" s="73"/>
      <c r="C193" s="71"/>
      <c r="D193" s="71"/>
      <c r="E193" s="71"/>
      <c r="F193" s="71"/>
      <c r="G193" s="71"/>
      <c r="H193" s="71"/>
      <c r="I193" s="71"/>
    </row>
    <row r="194" spans="1:9" ht="15.75">
      <c r="A194" s="18"/>
      <c r="B194" s="73"/>
      <c r="C194" s="71"/>
      <c r="D194" s="71"/>
      <c r="E194" s="71"/>
      <c r="F194" s="71"/>
      <c r="G194" s="71"/>
      <c r="H194" s="71"/>
      <c r="I194" s="71"/>
    </row>
    <row r="195" spans="1:9" ht="15.75">
      <c r="A195" s="18"/>
      <c r="B195" s="73"/>
      <c r="C195" s="71"/>
      <c r="D195" s="71"/>
      <c r="E195" s="71"/>
      <c r="F195" s="74"/>
      <c r="G195" s="71"/>
      <c r="H195" s="71"/>
      <c r="I195" s="71"/>
    </row>
    <row r="196" spans="1:9" ht="15.75">
      <c r="A196" s="18"/>
      <c r="B196" s="73"/>
      <c r="C196" s="71"/>
      <c r="D196" s="71"/>
      <c r="E196" s="71"/>
      <c r="F196" s="74"/>
      <c r="G196" s="71"/>
      <c r="H196" s="71"/>
      <c r="I196" s="71"/>
    </row>
    <row r="197" spans="1:9" ht="15.75">
      <c r="A197" s="18"/>
      <c r="B197" s="73"/>
      <c r="C197" s="71"/>
      <c r="D197" s="71"/>
      <c r="E197" s="71"/>
      <c r="F197" s="74"/>
      <c r="G197" s="71"/>
      <c r="H197" s="71"/>
      <c r="I197" s="71"/>
    </row>
    <row r="198" spans="1:9" ht="15.75">
      <c r="A198" s="18"/>
      <c r="B198" s="73"/>
      <c r="C198" s="71"/>
      <c r="D198" s="71"/>
      <c r="E198" s="71"/>
      <c r="F198" s="74"/>
      <c r="G198" s="71"/>
      <c r="H198" s="71"/>
      <c r="I198" s="71"/>
    </row>
    <row r="199" spans="1:9" ht="15.75">
      <c r="A199" s="18"/>
      <c r="B199" s="73"/>
      <c r="C199" s="71"/>
      <c r="D199" s="71"/>
      <c r="E199" s="71"/>
      <c r="F199" s="74"/>
      <c r="G199" s="71"/>
      <c r="H199" s="71"/>
      <c r="I199" s="71"/>
    </row>
    <row r="200" spans="1:9" ht="15.75">
      <c r="A200" s="18"/>
      <c r="B200" s="73"/>
      <c r="C200" s="71"/>
      <c r="D200" s="71"/>
      <c r="E200" s="71"/>
      <c r="F200" s="74"/>
      <c r="G200" s="71"/>
      <c r="H200" s="71"/>
      <c r="I200" s="71"/>
    </row>
    <row r="201" spans="1:9" ht="15.75">
      <c r="A201" s="3"/>
      <c r="B201" s="73"/>
      <c r="C201" s="71"/>
      <c r="D201" s="71"/>
      <c r="E201" s="71"/>
      <c r="F201" s="71"/>
      <c r="G201" s="71"/>
      <c r="H201" s="71"/>
      <c r="I201" s="71"/>
    </row>
    <row r="202" spans="1:9" ht="15.75">
      <c r="A202" s="3"/>
      <c r="B202" s="73"/>
      <c r="C202" s="71"/>
      <c r="D202" s="71"/>
      <c r="E202" s="71"/>
      <c r="F202" s="71"/>
      <c r="G202" s="71"/>
      <c r="H202" s="71"/>
      <c r="I202" s="71"/>
    </row>
    <row r="203" spans="1:9" ht="15.75">
      <c r="A203" s="3"/>
      <c r="B203" s="118"/>
      <c r="C203" s="118"/>
      <c r="D203" s="76"/>
      <c r="E203" s="76"/>
      <c r="F203" s="76"/>
      <c r="G203" s="71"/>
      <c r="H203" s="71"/>
      <c r="I203" s="71"/>
    </row>
    <row r="204" spans="1:9" ht="15.75">
      <c r="A204" s="18"/>
      <c r="B204" s="73"/>
      <c r="C204" s="71"/>
      <c r="D204" s="51"/>
      <c r="E204" s="49"/>
      <c r="F204" s="49"/>
      <c r="G204" s="71"/>
      <c r="H204" s="71"/>
      <c r="I204" s="71"/>
    </row>
    <row r="205" spans="1:9" ht="15.75">
      <c r="A205" s="18"/>
      <c r="B205" s="73"/>
      <c r="C205" s="71"/>
      <c r="D205" s="77"/>
      <c r="E205" s="76"/>
      <c r="F205" s="71"/>
      <c r="G205" s="71"/>
      <c r="H205" s="78"/>
      <c r="I205" s="76"/>
    </row>
    <row r="206" spans="1:9" ht="15.75">
      <c r="A206" s="18"/>
      <c r="B206" s="73"/>
      <c r="C206" s="71"/>
      <c r="D206" s="51"/>
      <c r="E206" s="49"/>
      <c r="F206" s="72"/>
      <c r="G206" s="71"/>
      <c r="H206" s="8"/>
      <c r="I206" s="71"/>
    </row>
    <row r="207" spans="1:9" ht="15.75">
      <c r="A207" s="18"/>
      <c r="B207" s="73"/>
      <c r="C207" s="71"/>
      <c r="D207" s="79"/>
      <c r="E207" s="72"/>
      <c r="F207" s="74"/>
      <c r="G207" s="72"/>
      <c r="H207" s="74"/>
      <c r="I207" s="71"/>
    </row>
    <row r="208" spans="1:9" ht="15.75">
      <c r="A208" s="3"/>
      <c r="B208" s="71"/>
      <c r="C208" s="51"/>
      <c r="D208" s="8"/>
      <c r="E208" s="71"/>
      <c r="F208" s="71"/>
      <c r="G208" s="71"/>
      <c r="H208" s="71"/>
      <c r="I208" s="71"/>
    </row>
    <row r="209" spans="1:9" ht="15.75">
      <c r="A209" s="27"/>
      <c r="B209" s="27"/>
      <c r="C209" s="31"/>
      <c r="D209" s="8"/>
      <c r="E209" s="71"/>
      <c r="F209" s="71"/>
      <c r="G209" s="71"/>
      <c r="H209" s="71"/>
      <c r="I209" s="71"/>
    </row>
    <row r="210" spans="1:9" ht="15.75">
      <c r="A210" s="27"/>
      <c r="B210" s="71"/>
      <c r="C210" s="71"/>
      <c r="D210" s="71"/>
      <c r="E210" s="71"/>
      <c r="F210" s="71"/>
      <c r="G210" s="71"/>
      <c r="H210" s="71"/>
      <c r="I210" s="71"/>
    </row>
    <row r="211" spans="1:9" ht="15.75">
      <c r="A211" s="3"/>
      <c r="B211" s="71"/>
      <c r="C211" s="71"/>
      <c r="D211" s="71"/>
      <c r="E211" s="72"/>
      <c r="F211" s="71"/>
      <c r="G211" s="71"/>
      <c r="H211" s="71"/>
      <c r="I211" s="71"/>
    </row>
    <row r="212" spans="1:9" ht="15.75">
      <c r="A212" s="3"/>
      <c r="B212" s="71"/>
      <c r="C212" s="71"/>
      <c r="D212" s="71"/>
      <c r="E212" s="72"/>
      <c r="F212" s="71"/>
      <c r="G212" s="71"/>
      <c r="H212" s="71"/>
      <c r="I212" s="71"/>
    </row>
    <row r="213" spans="1:9" ht="15.75">
      <c r="A213" s="3"/>
      <c r="B213" s="71"/>
      <c r="C213" s="71"/>
      <c r="D213" s="72"/>
      <c r="E213" s="71"/>
      <c r="F213" s="27"/>
      <c r="G213" s="71"/>
      <c r="H213" s="71"/>
      <c r="I213" s="71"/>
    </row>
    <row r="214" spans="1:9" ht="15.75">
      <c r="A214" s="3"/>
      <c r="B214" s="71"/>
      <c r="C214" s="71"/>
      <c r="D214" s="71"/>
      <c r="E214" s="71"/>
      <c r="F214" s="71"/>
      <c r="G214" s="71"/>
      <c r="H214" s="71"/>
      <c r="I214" s="71"/>
    </row>
    <row r="215" spans="1:9">
      <c r="B215" s="38"/>
      <c r="C215" s="38"/>
      <c r="D215" s="38"/>
      <c r="E215" s="38"/>
      <c r="F215" s="38"/>
      <c r="G215" s="38"/>
      <c r="H215" s="38"/>
      <c r="I215" s="38"/>
    </row>
    <row r="216" spans="1:9">
      <c r="B216" s="38"/>
      <c r="C216" s="38"/>
      <c r="D216" s="38"/>
      <c r="E216" s="38"/>
      <c r="F216" s="38"/>
      <c r="G216" s="38"/>
      <c r="H216" s="38"/>
      <c r="I216" s="38"/>
    </row>
    <row r="217" spans="1:9">
      <c r="B217" s="38"/>
      <c r="C217" s="38"/>
      <c r="D217" s="38"/>
      <c r="E217" s="38"/>
      <c r="F217" s="38"/>
      <c r="G217" s="38"/>
      <c r="H217" s="38"/>
      <c r="I217" s="38"/>
    </row>
    <row r="218" spans="1:9">
      <c r="B218" s="38"/>
      <c r="C218" s="38"/>
      <c r="D218" s="38"/>
      <c r="E218" s="38"/>
      <c r="F218" s="38"/>
      <c r="G218" s="38"/>
      <c r="H218" s="38"/>
      <c r="I218" s="38"/>
    </row>
    <row r="219" spans="1:9">
      <c r="B219" s="38"/>
      <c r="C219" s="38"/>
      <c r="D219" s="38"/>
      <c r="E219" s="38"/>
      <c r="F219" s="38"/>
      <c r="G219" s="38"/>
      <c r="H219" s="38"/>
      <c r="I219" s="38"/>
    </row>
    <row r="220" spans="1:9">
      <c r="B220" s="38"/>
      <c r="C220" s="38"/>
      <c r="D220" s="38"/>
      <c r="E220" s="38"/>
      <c r="F220" s="38"/>
      <c r="G220" s="38"/>
      <c r="H220" s="38"/>
      <c r="I220" s="38"/>
    </row>
    <row r="221" spans="1:9">
      <c r="B221" s="38"/>
      <c r="C221" s="38"/>
      <c r="D221" s="38"/>
      <c r="E221" s="38"/>
      <c r="F221" s="38"/>
      <c r="G221" s="38"/>
      <c r="H221" s="38"/>
      <c r="I221" s="38"/>
    </row>
    <row r="222" spans="1:9">
      <c r="B222" s="38"/>
      <c r="C222" s="38"/>
      <c r="D222" s="38"/>
      <c r="E222" s="38"/>
      <c r="F222" s="38"/>
      <c r="G222" s="38"/>
      <c r="H222" s="38"/>
      <c r="I222" s="38"/>
    </row>
    <row r="223" spans="1:9">
      <c r="B223" s="38"/>
      <c r="C223" s="38"/>
      <c r="D223" s="38"/>
      <c r="E223" s="38"/>
      <c r="F223" s="38"/>
      <c r="G223" s="38"/>
      <c r="H223" s="38"/>
      <c r="I223" s="38"/>
    </row>
    <row r="224" spans="1:9">
      <c r="B224" s="38"/>
      <c r="C224" s="38"/>
      <c r="D224" s="38"/>
      <c r="E224" s="38"/>
      <c r="F224" s="38"/>
      <c r="G224" s="38"/>
      <c r="H224" s="38"/>
      <c r="I224" s="38"/>
    </row>
    <row r="225" spans="2:9">
      <c r="B225" s="38"/>
      <c r="C225" s="38"/>
      <c r="D225" s="38"/>
      <c r="E225" s="38"/>
      <c r="F225" s="38"/>
      <c r="G225" s="38"/>
      <c r="H225" s="38"/>
      <c r="I225" s="38"/>
    </row>
    <row r="226" spans="2:9">
      <c r="B226" s="38"/>
      <c r="C226" s="38"/>
      <c r="D226" s="38"/>
      <c r="E226" s="38"/>
      <c r="F226" s="38"/>
      <c r="G226" s="38"/>
      <c r="H226" s="38"/>
      <c r="I226" s="38"/>
    </row>
    <row r="227" spans="2:9">
      <c r="B227" s="38"/>
      <c r="C227" s="38"/>
      <c r="D227" s="38"/>
      <c r="E227" s="38"/>
      <c r="F227" s="38"/>
      <c r="G227" s="38"/>
      <c r="H227" s="38"/>
      <c r="I227" s="38"/>
    </row>
    <row r="228" spans="2:9">
      <c r="B228" s="38"/>
      <c r="C228" s="38"/>
      <c r="D228" s="38"/>
      <c r="E228" s="38"/>
      <c r="F228" s="38"/>
      <c r="G228" s="38"/>
      <c r="H228" s="38"/>
      <c r="I228" s="38"/>
    </row>
    <row r="229" spans="2:9">
      <c r="B229" s="38"/>
      <c r="C229" s="38"/>
      <c r="D229" s="38"/>
      <c r="E229" s="38"/>
      <c r="F229" s="38"/>
      <c r="G229" s="38"/>
      <c r="H229" s="38"/>
      <c r="I229" s="38"/>
    </row>
    <row r="230" spans="2:9">
      <c r="B230" s="38"/>
      <c r="C230" s="38"/>
      <c r="D230" s="38"/>
      <c r="E230" s="38"/>
      <c r="F230" s="38"/>
      <c r="G230" s="38"/>
      <c r="H230" s="38"/>
      <c r="I230" s="38"/>
    </row>
    <row r="231" spans="2:9">
      <c r="B231" s="38"/>
      <c r="C231" s="38"/>
      <c r="D231" s="38"/>
      <c r="E231" s="38"/>
      <c r="F231" s="38"/>
      <c r="G231" s="38"/>
      <c r="H231" s="38"/>
      <c r="I231" s="38"/>
    </row>
    <row r="232" spans="2:9">
      <c r="B232" s="38"/>
      <c r="C232" s="38"/>
      <c r="D232" s="38"/>
      <c r="E232" s="38"/>
      <c r="F232" s="38"/>
      <c r="G232" s="38"/>
      <c r="H232" s="38"/>
      <c r="I232" s="38"/>
    </row>
    <row r="233" spans="2:9">
      <c r="B233" s="38"/>
      <c r="C233" s="38"/>
      <c r="D233" s="38"/>
      <c r="E233" s="38"/>
      <c r="F233" s="38"/>
      <c r="G233" s="38"/>
      <c r="H233" s="38"/>
      <c r="I233" s="38"/>
    </row>
    <row r="234" spans="2:9">
      <c r="B234" s="38"/>
      <c r="C234" s="38"/>
      <c r="D234" s="38"/>
      <c r="E234" s="38"/>
      <c r="F234" s="38"/>
      <c r="G234" s="38"/>
      <c r="H234" s="38"/>
      <c r="I234" s="38"/>
    </row>
    <row r="235" spans="2:9">
      <c r="B235" s="38"/>
      <c r="C235" s="38"/>
      <c r="D235" s="38"/>
      <c r="E235" s="38"/>
      <c r="F235" s="38"/>
      <c r="G235" s="38"/>
      <c r="H235" s="38"/>
      <c r="I235" s="38"/>
    </row>
    <row r="236" spans="2:9">
      <c r="B236" s="38"/>
      <c r="C236" s="38"/>
      <c r="D236" s="38"/>
      <c r="E236" s="38"/>
      <c r="F236" s="38"/>
      <c r="G236" s="38"/>
      <c r="H236" s="38"/>
      <c r="I236" s="38"/>
    </row>
    <row r="237" spans="2:9">
      <c r="B237" s="38"/>
      <c r="C237" s="38"/>
      <c r="D237" s="38"/>
      <c r="E237" s="38"/>
      <c r="F237" s="38"/>
      <c r="G237" s="38"/>
      <c r="H237" s="38"/>
      <c r="I237" s="38"/>
    </row>
    <row r="238" spans="2:9">
      <c r="B238" s="38"/>
      <c r="C238" s="38"/>
      <c r="D238" s="38"/>
      <c r="E238" s="38"/>
      <c r="F238" s="38"/>
      <c r="G238" s="38"/>
      <c r="H238" s="38"/>
      <c r="I238" s="38"/>
    </row>
    <row r="239" spans="2:9">
      <c r="B239" s="38"/>
      <c r="C239" s="38"/>
      <c r="D239" s="38"/>
      <c r="E239" s="38"/>
      <c r="F239" s="38"/>
      <c r="G239" s="38"/>
      <c r="H239" s="38"/>
      <c r="I239" s="38"/>
    </row>
    <row r="240" spans="2:9">
      <c r="B240" s="38"/>
      <c r="C240" s="38"/>
      <c r="D240" s="38"/>
      <c r="E240" s="38"/>
      <c r="F240" s="38"/>
      <c r="G240" s="38"/>
      <c r="H240" s="38"/>
      <c r="I240" s="38"/>
    </row>
    <row r="241" spans="2:9">
      <c r="B241" s="38"/>
      <c r="C241" s="38"/>
      <c r="D241" s="38"/>
      <c r="E241" s="38"/>
      <c r="F241" s="38"/>
      <c r="G241" s="38"/>
      <c r="H241" s="38"/>
      <c r="I241" s="38"/>
    </row>
    <row r="242" spans="2:9">
      <c r="B242" s="38"/>
      <c r="C242" s="38"/>
      <c r="D242" s="38"/>
      <c r="E242" s="38"/>
      <c r="F242" s="38"/>
      <c r="G242" s="38"/>
      <c r="H242" s="38"/>
      <c r="I242" s="38"/>
    </row>
    <row r="243" spans="2:9">
      <c r="B243" s="38"/>
      <c r="C243" s="38"/>
      <c r="D243" s="38"/>
      <c r="E243" s="38"/>
      <c r="F243" s="38"/>
      <c r="G243" s="38"/>
      <c r="H243" s="38"/>
      <c r="I243" s="38"/>
    </row>
    <row r="244" spans="2:9">
      <c r="B244" s="38"/>
      <c r="C244" s="38"/>
      <c r="D244" s="38"/>
      <c r="E244" s="38"/>
      <c r="F244" s="38"/>
      <c r="G244" s="38"/>
      <c r="H244" s="38"/>
      <c r="I244" s="38"/>
    </row>
    <row r="245" spans="2:9">
      <c r="B245" s="38"/>
      <c r="C245" s="38"/>
      <c r="D245" s="38"/>
      <c r="E245" s="38"/>
      <c r="F245" s="38"/>
      <c r="G245" s="38"/>
      <c r="H245" s="38"/>
      <c r="I245" s="38"/>
    </row>
    <row r="246" spans="2:9">
      <c r="B246" s="38"/>
      <c r="C246" s="38"/>
      <c r="D246" s="38"/>
      <c r="E246" s="38"/>
      <c r="F246" s="38"/>
      <c r="G246" s="38"/>
      <c r="H246" s="38"/>
      <c r="I246" s="38"/>
    </row>
    <row r="247" spans="2:9">
      <c r="B247" s="38"/>
      <c r="C247" s="38"/>
      <c r="D247" s="38"/>
      <c r="E247" s="38"/>
      <c r="F247" s="38"/>
      <c r="G247" s="38"/>
      <c r="H247" s="38"/>
      <c r="I247" s="38"/>
    </row>
    <row r="248" spans="2:9">
      <c r="B248" s="38"/>
      <c r="C248" s="38"/>
      <c r="D248" s="38"/>
      <c r="E248" s="38"/>
      <c r="F248" s="38"/>
      <c r="G248" s="38"/>
      <c r="H248" s="38"/>
      <c r="I248" s="38"/>
    </row>
    <row r="249" spans="2:9">
      <c r="B249" s="38"/>
      <c r="C249" s="38"/>
      <c r="D249" s="38"/>
      <c r="E249" s="38"/>
      <c r="F249" s="38"/>
      <c r="G249" s="38"/>
      <c r="H249" s="38"/>
      <c r="I249" s="38"/>
    </row>
    <row r="250" spans="2:9">
      <c r="B250" s="38"/>
      <c r="C250" s="38"/>
      <c r="D250" s="38"/>
      <c r="E250" s="38"/>
      <c r="F250" s="38"/>
      <c r="G250" s="38"/>
      <c r="H250" s="38"/>
      <c r="I250" s="38"/>
    </row>
    <row r="251" spans="2:9">
      <c r="B251" s="38"/>
      <c r="C251" s="38"/>
      <c r="D251" s="38"/>
      <c r="E251" s="38"/>
      <c r="F251" s="38"/>
      <c r="G251" s="38"/>
      <c r="H251" s="38"/>
      <c r="I251" s="38"/>
    </row>
    <row r="252" spans="2:9">
      <c r="B252" s="38"/>
      <c r="C252" s="38"/>
      <c r="D252" s="38"/>
      <c r="E252" s="38"/>
      <c r="F252" s="38"/>
      <c r="G252" s="38"/>
      <c r="H252" s="38"/>
      <c r="I252" s="38"/>
    </row>
    <row r="253" spans="2:9">
      <c r="B253" s="38"/>
      <c r="C253" s="38"/>
      <c r="D253" s="38"/>
      <c r="E253" s="38"/>
      <c r="F253" s="38"/>
      <c r="G253" s="38"/>
      <c r="H253" s="38"/>
      <c r="I253" s="38"/>
    </row>
    <row r="254" spans="2:9">
      <c r="B254" s="38"/>
      <c r="C254" s="38"/>
      <c r="D254" s="38"/>
      <c r="E254" s="38"/>
      <c r="F254" s="38"/>
      <c r="G254" s="38"/>
      <c r="H254" s="38"/>
      <c r="I254" s="38"/>
    </row>
    <row r="255" spans="2:9">
      <c r="B255" s="38"/>
      <c r="C255" s="38"/>
      <c r="D255" s="38"/>
      <c r="E255" s="38"/>
      <c r="F255" s="38"/>
      <c r="G255" s="38"/>
      <c r="H255" s="38"/>
      <c r="I255" s="38"/>
    </row>
    <row r="256" spans="2:9">
      <c r="B256" s="38"/>
      <c r="C256" s="38"/>
      <c r="D256" s="38"/>
      <c r="E256" s="38"/>
      <c r="F256" s="38"/>
      <c r="G256" s="38"/>
      <c r="H256" s="38"/>
      <c r="I256" s="38"/>
    </row>
    <row r="257" spans="2:9">
      <c r="B257" s="38"/>
      <c r="C257" s="38"/>
      <c r="D257" s="38"/>
      <c r="E257" s="38"/>
      <c r="F257" s="38"/>
      <c r="G257" s="38"/>
      <c r="H257" s="38"/>
      <c r="I257" s="38"/>
    </row>
    <row r="258" spans="2:9">
      <c r="B258" s="38"/>
      <c r="C258" s="38"/>
      <c r="D258" s="38"/>
      <c r="E258" s="38"/>
      <c r="F258" s="38"/>
      <c r="G258" s="38"/>
      <c r="H258" s="38"/>
      <c r="I258" s="38"/>
    </row>
    <row r="259" spans="2:9">
      <c r="B259" s="38"/>
      <c r="C259" s="38"/>
      <c r="D259" s="38"/>
      <c r="E259" s="38"/>
      <c r="F259" s="38"/>
      <c r="G259" s="38"/>
      <c r="H259" s="38"/>
      <c r="I259" s="38"/>
    </row>
    <row r="260" spans="2:9">
      <c r="B260" s="38"/>
      <c r="C260" s="38"/>
      <c r="D260" s="38"/>
      <c r="E260" s="38"/>
      <c r="F260" s="38"/>
      <c r="G260" s="38"/>
      <c r="H260" s="38"/>
      <c r="I260" s="38"/>
    </row>
    <row r="261" spans="2:9">
      <c r="B261" s="38"/>
      <c r="C261" s="38"/>
      <c r="D261" s="38"/>
      <c r="E261" s="38"/>
      <c r="F261" s="38"/>
      <c r="G261" s="38"/>
      <c r="H261" s="38"/>
      <c r="I261" s="38"/>
    </row>
    <row r="262" spans="2:9">
      <c r="B262" s="38"/>
      <c r="C262" s="38"/>
      <c r="D262" s="38"/>
      <c r="E262" s="38"/>
      <c r="F262" s="38"/>
      <c r="G262" s="38"/>
      <c r="H262" s="38"/>
      <c r="I262" s="38"/>
    </row>
    <row r="263" spans="2:9">
      <c r="B263" s="38"/>
      <c r="C263" s="38"/>
      <c r="D263" s="38"/>
      <c r="E263" s="38"/>
      <c r="F263" s="38"/>
      <c r="G263" s="38"/>
      <c r="H263" s="38"/>
      <c r="I263" s="38"/>
    </row>
    <row r="264" spans="2:9">
      <c r="B264" s="38"/>
      <c r="C264" s="38"/>
      <c r="D264" s="38"/>
      <c r="E264" s="38"/>
      <c r="F264" s="38"/>
      <c r="G264" s="38"/>
      <c r="H264" s="38"/>
      <c r="I264" s="38"/>
    </row>
    <row r="265" spans="2:9">
      <c r="B265" s="38"/>
      <c r="C265" s="38"/>
      <c r="D265" s="38"/>
      <c r="E265" s="38"/>
      <c r="F265" s="38"/>
      <c r="G265" s="38"/>
      <c r="H265" s="38"/>
      <c r="I265" s="38"/>
    </row>
    <row r="266" spans="2:9">
      <c r="B266" s="38"/>
      <c r="C266" s="38"/>
      <c r="D266" s="38"/>
      <c r="E266" s="38"/>
      <c r="F266" s="38"/>
      <c r="G266" s="38"/>
      <c r="H266" s="38"/>
      <c r="I266" s="38"/>
    </row>
    <row r="267" spans="2:9">
      <c r="B267" s="38"/>
      <c r="C267" s="38"/>
      <c r="D267" s="38"/>
      <c r="E267" s="38"/>
      <c r="F267" s="38"/>
      <c r="G267" s="38"/>
      <c r="H267" s="38"/>
      <c r="I267" s="38"/>
    </row>
    <row r="268" spans="2:9">
      <c r="B268" s="38"/>
      <c r="C268" s="38"/>
      <c r="D268" s="38"/>
      <c r="E268" s="38"/>
      <c r="F268" s="38"/>
      <c r="G268" s="38"/>
      <c r="H268" s="38"/>
      <c r="I268" s="38"/>
    </row>
    <row r="269" spans="2:9">
      <c r="B269" s="38"/>
      <c r="C269" s="38"/>
      <c r="D269" s="38"/>
      <c r="E269" s="38"/>
      <c r="F269" s="38"/>
      <c r="G269" s="38"/>
      <c r="H269" s="38"/>
      <c r="I269" s="38"/>
    </row>
    <row r="270" spans="2:9">
      <c r="B270" s="38"/>
      <c r="C270" s="38"/>
      <c r="D270" s="38"/>
      <c r="E270" s="38"/>
      <c r="F270" s="38"/>
      <c r="G270" s="38"/>
      <c r="H270" s="38"/>
      <c r="I270" s="38"/>
    </row>
    <row r="271" spans="2:9">
      <c r="B271" s="38"/>
      <c r="C271" s="38"/>
      <c r="D271" s="38"/>
      <c r="E271" s="38"/>
      <c r="F271" s="38"/>
      <c r="G271" s="38"/>
      <c r="H271" s="38"/>
      <c r="I271" s="38"/>
    </row>
    <row r="272" spans="2:9">
      <c r="B272" s="38"/>
      <c r="C272" s="38"/>
      <c r="D272" s="38"/>
      <c r="E272" s="38"/>
      <c r="F272" s="38"/>
      <c r="G272" s="38"/>
      <c r="H272" s="38"/>
      <c r="I272" s="38"/>
    </row>
    <row r="273" spans="2:9">
      <c r="B273" s="38"/>
      <c r="C273" s="38"/>
      <c r="D273" s="38"/>
      <c r="E273" s="38"/>
      <c r="F273" s="38"/>
      <c r="G273" s="38"/>
      <c r="H273" s="38"/>
      <c r="I273" s="38"/>
    </row>
    <row r="274" spans="2:9">
      <c r="B274" s="38"/>
      <c r="C274" s="38"/>
      <c r="D274" s="38"/>
      <c r="E274" s="38"/>
      <c r="F274" s="38"/>
      <c r="G274" s="38"/>
      <c r="H274" s="38"/>
      <c r="I274" s="38"/>
    </row>
    <row r="275" spans="2:9">
      <c r="B275" s="38"/>
      <c r="C275" s="38"/>
      <c r="D275" s="38"/>
      <c r="E275" s="38"/>
      <c r="F275" s="38"/>
      <c r="G275" s="38"/>
      <c r="H275" s="38"/>
      <c r="I275" s="38"/>
    </row>
    <row r="276" spans="2:9">
      <c r="B276" s="38"/>
      <c r="C276" s="38"/>
      <c r="D276" s="38"/>
      <c r="E276" s="38"/>
      <c r="F276" s="38"/>
      <c r="G276" s="38"/>
      <c r="H276" s="38"/>
      <c r="I276" s="38"/>
    </row>
    <row r="277" spans="2:9">
      <c r="B277" s="38"/>
      <c r="C277" s="38"/>
      <c r="D277" s="38"/>
      <c r="E277" s="38"/>
      <c r="F277" s="38"/>
      <c r="G277" s="38"/>
      <c r="H277" s="38"/>
      <c r="I277" s="38"/>
    </row>
    <row r="278" spans="2:9">
      <c r="B278" s="38"/>
      <c r="C278" s="38"/>
      <c r="D278" s="38"/>
      <c r="E278" s="38"/>
      <c r="F278" s="38"/>
      <c r="G278" s="38"/>
      <c r="H278" s="38"/>
      <c r="I278" s="38"/>
    </row>
    <row r="279" spans="2:9">
      <c r="B279" s="38"/>
      <c r="C279" s="38"/>
      <c r="D279" s="38"/>
      <c r="E279" s="38"/>
      <c r="F279" s="38"/>
      <c r="G279" s="38"/>
      <c r="H279" s="38"/>
      <c r="I279" s="38"/>
    </row>
    <row r="280" spans="2:9">
      <c r="B280" s="38"/>
      <c r="C280" s="38"/>
      <c r="D280" s="38"/>
      <c r="E280" s="38"/>
      <c r="F280" s="38"/>
      <c r="G280" s="38"/>
      <c r="H280" s="38"/>
      <c r="I280" s="38"/>
    </row>
    <row r="281" spans="2:9">
      <c r="B281" s="38"/>
      <c r="C281" s="38"/>
      <c r="D281" s="38"/>
      <c r="E281" s="38"/>
      <c r="F281" s="38"/>
      <c r="G281" s="38"/>
      <c r="H281" s="38"/>
      <c r="I281" s="38"/>
    </row>
    <row r="282" spans="2:9">
      <c r="B282" s="38"/>
      <c r="C282" s="38"/>
      <c r="D282" s="38"/>
      <c r="E282" s="38"/>
      <c r="F282" s="38"/>
      <c r="G282" s="38"/>
      <c r="H282" s="38"/>
      <c r="I282" s="38"/>
    </row>
    <row r="283" spans="2:9">
      <c r="B283" s="38"/>
      <c r="C283" s="38"/>
      <c r="D283" s="38"/>
      <c r="E283" s="38"/>
      <c r="F283" s="38"/>
      <c r="G283" s="38"/>
      <c r="H283" s="38"/>
      <c r="I283" s="38"/>
    </row>
    <row r="284" spans="2:9">
      <c r="B284" s="38"/>
      <c r="C284" s="38"/>
      <c r="D284" s="38"/>
      <c r="E284" s="38"/>
      <c r="F284" s="38"/>
      <c r="G284" s="38"/>
      <c r="H284" s="38"/>
      <c r="I284" s="38"/>
    </row>
    <row r="285" spans="2:9">
      <c r="B285" s="38"/>
      <c r="C285" s="38"/>
      <c r="D285" s="38"/>
      <c r="E285" s="38"/>
      <c r="F285" s="38"/>
      <c r="G285" s="38"/>
      <c r="H285" s="38"/>
      <c r="I285" s="38"/>
    </row>
    <row r="286" spans="2:9">
      <c r="B286" s="38"/>
      <c r="C286" s="38"/>
      <c r="D286" s="38"/>
      <c r="E286" s="38"/>
      <c r="F286" s="38"/>
      <c r="G286" s="38"/>
      <c r="H286" s="38"/>
      <c r="I286" s="38"/>
    </row>
    <row r="287" spans="2:9">
      <c r="B287" s="38"/>
      <c r="C287" s="38"/>
      <c r="D287" s="38"/>
      <c r="E287" s="38"/>
      <c r="F287" s="38"/>
      <c r="G287" s="38"/>
      <c r="H287" s="38"/>
      <c r="I287" s="38"/>
    </row>
    <row r="288" spans="2:9">
      <c r="B288" s="38"/>
      <c r="C288" s="38"/>
      <c r="D288" s="38"/>
      <c r="E288" s="38"/>
      <c r="F288" s="38"/>
      <c r="G288" s="38"/>
      <c r="H288" s="38"/>
      <c r="I288" s="38"/>
    </row>
    <row r="289" spans="2:9">
      <c r="B289" s="38"/>
      <c r="C289" s="38"/>
      <c r="D289" s="38"/>
      <c r="E289" s="38"/>
      <c r="F289" s="38"/>
      <c r="G289" s="38"/>
      <c r="H289" s="38"/>
      <c r="I289" s="38"/>
    </row>
    <row r="290" spans="2:9">
      <c r="B290" s="38"/>
      <c r="C290" s="38"/>
      <c r="D290" s="38"/>
      <c r="E290" s="38"/>
      <c r="F290" s="38"/>
      <c r="G290" s="38"/>
      <c r="H290" s="38"/>
      <c r="I290" s="38"/>
    </row>
    <row r="291" spans="2:9">
      <c r="B291" s="38"/>
      <c r="C291" s="38"/>
      <c r="D291" s="38"/>
      <c r="E291" s="38"/>
      <c r="F291" s="38"/>
      <c r="G291" s="38"/>
      <c r="H291" s="38"/>
      <c r="I291" s="38"/>
    </row>
    <row r="292" spans="2:9">
      <c r="B292" s="38"/>
      <c r="C292" s="38"/>
      <c r="D292" s="38"/>
      <c r="E292" s="38"/>
      <c r="F292" s="38"/>
      <c r="G292" s="38"/>
      <c r="H292" s="38"/>
      <c r="I292" s="38"/>
    </row>
    <row r="293" spans="2:9">
      <c r="B293" s="38"/>
      <c r="C293" s="38"/>
      <c r="D293" s="38"/>
      <c r="E293" s="38"/>
      <c r="F293" s="38"/>
      <c r="G293" s="38"/>
      <c r="H293" s="38"/>
      <c r="I293" s="38"/>
    </row>
    <row r="294" spans="2:9">
      <c r="B294" s="38"/>
      <c r="C294" s="38"/>
      <c r="D294" s="38"/>
      <c r="E294" s="38"/>
      <c r="F294" s="38"/>
      <c r="G294" s="38"/>
      <c r="H294" s="38"/>
      <c r="I294" s="38"/>
    </row>
    <row r="295" spans="2:9">
      <c r="B295" s="38"/>
      <c r="C295" s="38"/>
      <c r="D295" s="38"/>
      <c r="E295" s="38"/>
      <c r="F295" s="38"/>
      <c r="G295" s="38"/>
      <c r="H295" s="38"/>
      <c r="I295" s="38"/>
    </row>
    <row r="296" spans="2:9">
      <c r="B296" s="38"/>
      <c r="C296" s="38"/>
      <c r="D296" s="38"/>
      <c r="E296" s="38"/>
      <c r="F296" s="38"/>
      <c r="G296" s="38"/>
      <c r="H296" s="38"/>
      <c r="I296" s="38"/>
    </row>
    <row r="297" spans="2:9">
      <c r="B297" s="38"/>
      <c r="C297" s="38"/>
      <c r="D297" s="38"/>
      <c r="E297" s="38"/>
      <c r="F297" s="38"/>
      <c r="G297" s="38"/>
      <c r="H297" s="38"/>
      <c r="I297" s="38"/>
    </row>
    <row r="298" spans="2:9">
      <c r="B298" s="38"/>
      <c r="C298" s="38"/>
      <c r="D298" s="38"/>
      <c r="E298" s="38"/>
      <c r="F298" s="38"/>
      <c r="G298" s="38"/>
      <c r="H298" s="38"/>
      <c r="I298" s="38"/>
    </row>
    <row r="299" spans="2:9">
      <c r="B299" s="38"/>
      <c r="C299" s="38"/>
      <c r="D299" s="38"/>
      <c r="E299" s="38"/>
      <c r="F299" s="38"/>
      <c r="G299" s="38"/>
      <c r="H299" s="38"/>
      <c r="I299" s="38"/>
    </row>
    <row r="300" spans="2:9">
      <c r="B300" s="38"/>
      <c r="C300" s="38"/>
      <c r="D300" s="38"/>
      <c r="E300" s="38"/>
      <c r="F300" s="38"/>
      <c r="G300" s="38"/>
      <c r="H300" s="38"/>
      <c r="I300" s="38"/>
    </row>
  </sheetData>
  <sheetProtection password="AD19" sheet="1" objects="1" scenarios="1" selectLockedCells="1" selectUnlockedCells="1"/>
  <mergeCells count="14">
    <mergeCell ref="M4:N4"/>
    <mergeCell ref="A3:D3"/>
    <mergeCell ref="A4:D4"/>
    <mergeCell ref="B103:C103"/>
    <mergeCell ref="B109:C109"/>
    <mergeCell ref="B203:C203"/>
    <mergeCell ref="A1:I1"/>
    <mergeCell ref="A6:D6"/>
    <mergeCell ref="A7:D7"/>
    <mergeCell ref="A11:A12"/>
    <mergeCell ref="B11:B12"/>
    <mergeCell ref="C11:C12"/>
    <mergeCell ref="D11:H11"/>
    <mergeCell ref="A2:D2"/>
  </mergeCells>
  <printOptions gridLines="1"/>
  <pageMargins left="0.95" right="0.2" top="0.75" bottom="0.75" header="0.3" footer="0.3"/>
  <pageSetup scale="90" orientation="portrait" horizontalDpi="0" verticalDpi="0" r:id="rId1"/>
  <headerFooter>
    <oddHeader>Page &amp;P of &amp;N</oddHeader>
    <oddFooter>&amp;Cwww.johnsonasirservices.org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R39"/>
  <sheetViews>
    <sheetView workbookViewId="0">
      <selection activeCell="D15" sqref="D15"/>
    </sheetView>
  </sheetViews>
  <sheetFormatPr defaultRowHeight="15"/>
  <cols>
    <col min="1" max="1" width="15.28515625" customWidth="1"/>
    <col min="2" max="2" width="12.42578125" customWidth="1"/>
    <col min="3" max="3" width="14.85546875" customWidth="1"/>
    <col min="4" max="5" width="11.5703125" customWidth="1"/>
  </cols>
  <sheetData>
    <row r="1" spans="1:7" ht="24" customHeight="1">
      <c r="A1" s="150" t="s">
        <v>338</v>
      </c>
      <c r="B1" s="150"/>
      <c r="C1" s="150"/>
      <c r="D1" s="150"/>
      <c r="E1" s="150"/>
      <c r="F1" s="150"/>
      <c r="G1" s="150"/>
    </row>
    <row r="2" spans="1:7">
      <c r="A2" s="151" t="s">
        <v>319</v>
      </c>
      <c r="B2" s="151"/>
      <c r="C2" s="151"/>
      <c r="D2" s="151"/>
      <c r="E2" s="151"/>
      <c r="F2" s="151"/>
      <c r="G2" s="151"/>
    </row>
    <row r="3" spans="1:7" ht="46.5" customHeight="1">
      <c r="A3" s="152" t="s">
        <v>320</v>
      </c>
      <c r="B3" s="152"/>
      <c r="C3" s="152"/>
      <c r="D3" s="152"/>
      <c r="E3" s="152"/>
      <c r="F3" s="152"/>
      <c r="G3" s="152"/>
    </row>
    <row r="4" spans="1:7">
      <c r="A4" s="140" t="s">
        <v>331</v>
      </c>
      <c r="B4" s="140"/>
      <c r="C4" s="140"/>
      <c r="D4" s="140"/>
    </row>
    <row r="5" spans="1:7">
      <c r="A5" s="140" t="s">
        <v>321</v>
      </c>
      <c r="B5" s="140"/>
      <c r="C5" s="140"/>
    </row>
    <row r="6" spans="1:7" ht="18" customHeight="1">
      <c r="A6" s="83" t="s">
        <v>322</v>
      </c>
      <c r="B6" s="87" t="s">
        <v>323</v>
      </c>
      <c r="C6" s="87" t="s">
        <v>329</v>
      </c>
    </row>
    <row r="7" spans="1:7" ht="14.25" customHeight="1">
      <c r="A7" s="83" t="s">
        <v>324</v>
      </c>
      <c r="B7" s="87" t="s">
        <v>327</v>
      </c>
      <c r="C7" s="86" t="s">
        <v>330</v>
      </c>
      <c r="D7" s="83"/>
    </row>
    <row r="8" spans="1:7" ht="16.5" customHeight="1">
      <c r="A8" s="83" t="s">
        <v>325</v>
      </c>
      <c r="B8" s="87" t="s">
        <v>326</v>
      </c>
      <c r="C8" s="87" t="s">
        <v>328</v>
      </c>
      <c r="D8" s="83"/>
    </row>
    <row r="9" spans="1:7">
      <c r="A9" s="140" t="s">
        <v>332</v>
      </c>
      <c r="B9" s="140"/>
      <c r="C9" s="140"/>
    </row>
    <row r="10" spans="1:7" hidden="1"/>
    <row r="11" spans="1:7">
      <c r="A11" s="141" t="s">
        <v>333</v>
      </c>
      <c r="B11" s="141"/>
    </row>
    <row r="12" spans="1:7">
      <c r="A12" s="146" t="s">
        <v>12</v>
      </c>
      <c r="B12" s="147"/>
      <c r="C12" s="143" t="s">
        <v>15</v>
      </c>
      <c r="D12" s="144"/>
      <c r="E12" s="145"/>
    </row>
    <row r="13" spans="1:7">
      <c r="A13" s="148"/>
      <c r="B13" s="149"/>
      <c r="C13" s="96">
        <v>7.0000000000000007E-2</v>
      </c>
      <c r="D13" s="95">
        <v>0.08</v>
      </c>
      <c r="E13" s="97">
        <v>0.09</v>
      </c>
    </row>
    <row r="14" spans="1:7">
      <c r="A14" s="88">
        <v>29646</v>
      </c>
      <c r="C14">
        <v>21000</v>
      </c>
      <c r="D14" s="92" t="s">
        <v>348</v>
      </c>
      <c r="E14" s="92" t="s">
        <v>348</v>
      </c>
    </row>
    <row r="15" spans="1:7">
      <c r="A15" s="88">
        <v>29677</v>
      </c>
      <c r="C15" s="93">
        <v>25000</v>
      </c>
      <c r="D15">
        <v>24000</v>
      </c>
      <c r="E15" s="92" t="s">
        <v>348</v>
      </c>
    </row>
    <row r="16" spans="1:7">
      <c r="A16" s="88">
        <v>29707</v>
      </c>
      <c r="C16">
        <v>25000</v>
      </c>
      <c r="D16">
        <v>24000</v>
      </c>
      <c r="E16" s="92" t="s">
        <v>348</v>
      </c>
    </row>
    <row r="17" spans="1:18">
      <c r="A17" s="88">
        <v>29738</v>
      </c>
      <c r="C17">
        <v>25000</v>
      </c>
      <c r="D17">
        <v>24000</v>
      </c>
      <c r="E17" s="92" t="s">
        <v>348</v>
      </c>
      <c r="K17" s="89"/>
      <c r="M17" s="83"/>
      <c r="P17" s="83"/>
      <c r="R17" s="83"/>
    </row>
    <row r="18" spans="1:18">
      <c r="A18" s="88">
        <v>29768</v>
      </c>
      <c r="C18">
        <v>25000</v>
      </c>
      <c r="D18" s="93">
        <v>25000</v>
      </c>
      <c r="E18">
        <v>20000</v>
      </c>
      <c r="K18" s="88"/>
      <c r="M18" s="84"/>
      <c r="N18" s="90"/>
      <c r="P18" s="84"/>
    </row>
    <row r="19" spans="1:18">
      <c r="A19" s="88">
        <v>29799</v>
      </c>
      <c r="C19">
        <v>25000</v>
      </c>
      <c r="D19">
        <v>25000</v>
      </c>
      <c r="E19">
        <v>20000</v>
      </c>
      <c r="K19" s="84"/>
    </row>
    <row r="20" spans="1:18">
      <c r="A20" s="88">
        <v>29830</v>
      </c>
      <c r="C20">
        <v>25000</v>
      </c>
      <c r="D20">
        <v>25000</v>
      </c>
      <c r="E20">
        <v>20000</v>
      </c>
      <c r="K20" s="83"/>
    </row>
    <row r="21" spans="1:18">
      <c r="A21" s="88">
        <v>29860</v>
      </c>
      <c r="C21">
        <v>25000</v>
      </c>
      <c r="D21">
        <v>25000</v>
      </c>
      <c r="E21">
        <v>20000</v>
      </c>
      <c r="K21" s="89"/>
      <c r="M21" s="83"/>
      <c r="P21" s="83"/>
      <c r="R21" s="83"/>
    </row>
    <row r="22" spans="1:18">
      <c r="A22" s="88">
        <v>29891</v>
      </c>
      <c r="C22">
        <v>25000</v>
      </c>
      <c r="D22">
        <v>25000</v>
      </c>
      <c r="E22">
        <v>20000</v>
      </c>
      <c r="K22" s="89"/>
      <c r="M22" s="83"/>
      <c r="P22" s="83"/>
      <c r="R22" s="83"/>
    </row>
    <row r="23" spans="1:18">
      <c r="A23" s="88">
        <v>29921</v>
      </c>
      <c r="C23">
        <v>25000</v>
      </c>
      <c r="D23">
        <v>25000</v>
      </c>
      <c r="E23">
        <v>20000</v>
      </c>
      <c r="K23" s="88"/>
      <c r="M23" s="84"/>
      <c r="P23" s="84"/>
    </row>
    <row r="24" spans="1:18">
      <c r="A24" s="88">
        <v>29952</v>
      </c>
      <c r="C24">
        <v>25000</v>
      </c>
      <c r="D24">
        <v>25000</v>
      </c>
      <c r="E24">
        <v>20000</v>
      </c>
      <c r="K24" s="84"/>
      <c r="L24" s="84"/>
    </row>
    <row r="25" spans="1:18" ht="12" customHeight="1">
      <c r="A25" s="88">
        <v>29983</v>
      </c>
      <c r="C25">
        <v>25000</v>
      </c>
      <c r="D25">
        <v>25000</v>
      </c>
      <c r="E25">
        <v>20000</v>
      </c>
      <c r="K25" s="83"/>
    </row>
    <row r="26" spans="1:18" ht="18" customHeight="1">
      <c r="A26" s="88">
        <v>30011</v>
      </c>
      <c r="C26">
        <v>25000</v>
      </c>
      <c r="D26">
        <v>25000</v>
      </c>
      <c r="E26">
        <v>20000</v>
      </c>
      <c r="K26" s="83"/>
      <c r="L26" s="83"/>
      <c r="N26" s="83"/>
      <c r="O26" s="83"/>
    </row>
    <row r="28" spans="1:18" ht="16.5" customHeight="1" thickBot="1">
      <c r="B28" s="93" t="s">
        <v>117</v>
      </c>
      <c r="C28" s="94">
        <f>SUM(C14:C26)</f>
        <v>321000</v>
      </c>
      <c r="D28" s="94">
        <f>SUM(D14:D26)</f>
        <v>297000</v>
      </c>
      <c r="E28" s="94">
        <f>SUM(E14:E26)</f>
        <v>180000</v>
      </c>
    </row>
    <row r="29" spans="1:18" ht="15.75" thickTop="1"/>
    <row r="30" spans="1:18">
      <c r="C30" s="81"/>
    </row>
    <row r="31" spans="1:18">
      <c r="C31" s="81"/>
    </row>
    <row r="32" spans="1:18">
      <c r="C32" s="91">
        <v>1872.5</v>
      </c>
      <c r="D32" s="91">
        <v>1980</v>
      </c>
      <c r="E32" s="91">
        <v>1050</v>
      </c>
    </row>
    <row r="34" spans="1:6">
      <c r="A34" s="142" t="s">
        <v>334</v>
      </c>
      <c r="B34" s="142"/>
      <c r="C34" s="142"/>
      <c r="D34" s="142"/>
      <c r="E34" s="142"/>
    </row>
    <row r="35" spans="1:6">
      <c r="A35" s="142" t="s">
        <v>335</v>
      </c>
      <c r="B35" s="142"/>
      <c r="C35" s="142"/>
      <c r="D35" s="142"/>
      <c r="E35" s="142"/>
    </row>
    <row r="37" spans="1:6">
      <c r="B37" s="138" t="s">
        <v>354</v>
      </c>
      <c r="C37" s="139"/>
      <c r="D37" s="139"/>
      <c r="E37" s="139"/>
      <c r="F37" s="108"/>
    </row>
    <row r="38" spans="1:6">
      <c r="B38" s="109" t="s">
        <v>347</v>
      </c>
      <c r="C38" s="110"/>
      <c r="D38" s="110"/>
      <c r="E38" s="110"/>
      <c r="F38" s="111"/>
    </row>
    <row r="39" spans="1:6">
      <c r="B39" s="112"/>
      <c r="C39" s="113"/>
      <c r="D39" s="113"/>
      <c r="E39" s="113"/>
      <c r="F39" s="114"/>
    </row>
  </sheetData>
  <sheetProtection password="EA37" sheet="1" objects="1" scenarios="1"/>
  <mergeCells count="12">
    <mergeCell ref="A1:G1"/>
    <mergeCell ref="A2:G2"/>
    <mergeCell ref="A3:G3"/>
    <mergeCell ref="A4:D4"/>
    <mergeCell ref="B37:E37"/>
    <mergeCell ref="A5:C5"/>
    <mergeCell ref="A9:C9"/>
    <mergeCell ref="A11:B11"/>
    <mergeCell ref="A34:E34"/>
    <mergeCell ref="A35:E35"/>
    <mergeCell ref="C12:E12"/>
    <mergeCell ref="A12:B13"/>
  </mergeCells>
  <printOptions gridLines="1"/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8"/>
  <sheetViews>
    <sheetView workbookViewId="0">
      <selection activeCell="C15" sqref="C15"/>
    </sheetView>
  </sheetViews>
  <sheetFormatPr defaultRowHeight="15"/>
  <cols>
    <col min="1" max="1" width="13.5703125" customWidth="1"/>
    <col min="2" max="2" width="13.140625" customWidth="1"/>
    <col min="3" max="3" width="14.140625" customWidth="1"/>
    <col min="4" max="4" width="17.85546875" customWidth="1"/>
    <col min="5" max="5" width="14.7109375" customWidth="1"/>
  </cols>
  <sheetData>
    <row r="1" spans="1:17">
      <c r="A1" s="150" t="s">
        <v>336</v>
      </c>
      <c r="B1" s="150"/>
      <c r="C1" s="150"/>
      <c r="D1" s="150"/>
      <c r="E1" s="150"/>
      <c r="F1" s="150"/>
      <c r="G1" s="150"/>
    </row>
    <row r="2" spans="1:17">
      <c r="A2" s="151" t="s">
        <v>337</v>
      </c>
      <c r="B2" s="151"/>
      <c r="C2" s="151"/>
      <c r="D2" s="151"/>
      <c r="E2" s="151"/>
      <c r="F2" s="151"/>
      <c r="G2" s="151"/>
      <c r="L2" s="83"/>
      <c r="O2" s="83"/>
      <c r="Q2" s="83"/>
    </row>
    <row r="3" spans="1:17" ht="65.25" customHeight="1">
      <c r="A3" s="157" t="s">
        <v>339</v>
      </c>
      <c r="B3" s="157"/>
      <c r="C3" s="157"/>
      <c r="D3" s="157"/>
      <c r="E3" s="157"/>
      <c r="F3" s="157"/>
      <c r="G3" s="157"/>
      <c r="J3" s="89"/>
      <c r="L3" s="83"/>
      <c r="O3" s="83"/>
      <c r="Q3" s="83"/>
    </row>
    <row r="4" spans="1:17" ht="17.25">
      <c r="A4" s="158" t="s">
        <v>340</v>
      </c>
      <c r="B4" s="158"/>
      <c r="C4" s="158"/>
      <c r="D4" s="158"/>
      <c r="E4" s="158"/>
      <c r="F4" s="158"/>
      <c r="G4" s="158"/>
      <c r="J4" s="89"/>
      <c r="L4" s="98"/>
      <c r="N4" s="99"/>
      <c r="P4" s="83"/>
    </row>
    <row r="5" spans="1:17">
      <c r="J5" s="89"/>
      <c r="L5" s="83"/>
      <c r="O5" s="83"/>
      <c r="Q5" s="83"/>
    </row>
    <row r="6" spans="1:17">
      <c r="A6" s="140" t="s">
        <v>331</v>
      </c>
      <c r="B6" s="140"/>
      <c r="C6" s="140"/>
      <c r="D6" s="140"/>
      <c r="J6" s="89"/>
      <c r="L6" s="83"/>
      <c r="O6" s="83"/>
      <c r="Q6" s="83"/>
    </row>
    <row r="7" spans="1:17">
      <c r="A7" s="140" t="s">
        <v>321</v>
      </c>
      <c r="B7" s="140"/>
      <c r="C7" s="140"/>
      <c r="J7" s="89"/>
      <c r="L7" s="83"/>
      <c r="O7" s="83"/>
      <c r="P7" s="83"/>
    </row>
    <row r="8" spans="1:17" ht="15" customHeight="1">
      <c r="A8" s="85" t="s">
        <v>322</v>
      </c>
      <c r="B8" s="87" t="s">
        <v>323</v>
      </c>
      <c r="C8" s="140" t="s">
        <v>329</v>
      </c>
      <c r="D8" s="140"/>
      <c r="J8" s="83"/>
      <c r="K8" s="83"/>
    </row>
    <row r="9" spans="1:17" ht="16.5" customHeight="1">
      <c r="A9" s="85" t="s">
        <v>324</v>
      </c>
      <c r="B9" s="87" t="s">
        <v>327</v>
      </c>
      <c r="C9" s="86" t="s">
        <v>341</v>
      </c>
      <c r="D9" s="83"/>
      <c r="J9" s="89"/>
      <c r="L9" s="99"/>
      <c r="O9" s="99"/>
      <c r="Q9" s="99"/>
    </row>
    <row r="10" spans="1:17" ht="15.75" customHeight="1">
      <c r="A10" s="85" t="s">
        <v>325</v>
      </c>
      <c r="B10" s="87" t="s">
        <v>326</v>
      </c>
      <c r="C10" s="140" t="s">
        <v>328</v>
      </c>
      <c r="D10" s="140"/>
      <c r="J10" s="89"/>
      <c r="L10" s="99"/>
      <c r="O10" s="99"/>
      <c r="Q10" s="99"/>
    </row>
    <row r="11" spans="1:17">
      <c r="A11" s="140" t="s">
        <v>342</v>
      </c>
      <c r="B11" s="140"/>
      <c r="C11" s="140"/>
      <c r="D11" s="140"/>
      <c r="J11" s="89"/>
      <c r="L11" s="99"/>
      <c r="O11" s="99"/>
      <c r="Q11" s="99"/>
    </row>
    <row r="12" spans="1:17">
      <c r="J12" s="89"/>
      <c r="L12" s="99"/>
      <c r="O12" s="99"/>
      <c r="Q12" s="99"/>
    </row>
    <row r="13" spans="1:17">
      <c r="B13" s="153" t="s">
        <v>333</v>
      </c>
      <c r="C13" s="153"/>
      <c r="D13" s="153"/>
      <c r="J13" s="89"/>
      <c r="L13" s="99"/>
      <c r="O13" s="99"/>
      <c r="Q13" s="99"/>
    </row>
    <row r="14" spans="1:17">
      <c r="A14" s="106"/>
      <c r="B14" s="155" t="s">
        <v>12</v>
      </c>
      <c r="C14" s="143" t="s">
        <v>15</v>
      </c>
      <c r="D14" s="144"/>
      <c r="E14" s="145"/>
      <c r="J14" s="89"/>
      <c r="L14" s="99"/>
      <c r="O14" s="99"/>
      <c r="Q14" s="99"/>
    </row>
    <row r="15" spans="1:17">
      <c r="A15" s="106"/>
      <c r="B15" s="156"/>
      <c r="C15" s="96">
        <v>7.0000000000000007E-2</v>
      </c>
      <c r="D15" s="95">
        <v>0.08</v>
      </c>
      <c r="E15" s="97">
        <v>0.09</v>
      </c>
      <c r="J15" s="89"/>
      <c r="L15" s="99"/>
      <c r="O15" s="99"/>
      <c r="Q15" s="99"/>
    </row>
    <row r="16" spans="1:17">
      <c r="B16" s="88">
        <v>29646</v>
      </c>
      <c r="C16">
        <v>21000</v>
      </c>
      <c r="D16" s="92" t="s">
        <v>348</v>
      </c>
      <c r="E16" s="92" t="s">
        <v>348</v>
      </c>
      <c r="J16" s="89"/>
      <c r="L16" s="99"/>
      <c r="O16" s="99"/>
      <c r="Q16" s="99"/>
    </row>
    <row r="17" spans="2:17">
      <c r="B17" s="88">
        <v>29677</v>
      </c>
      <c r="C17" s="93">
        <v>25000</v>
      </c>
      <c r="D17">
        <v>24000</v>
      </c>
      <c r="E17" s="92" t="s">
        <v>348</v>
      </c>
      <c r="J17" s="89"/>
      <c r="L17" s="99"/>
      <c r="O17" s="99"/>
      <c r="Q17" s="99"/>
    </row>
    <row r="18" spans="2:17">
      <c r="B18" s="88">
        <v>29707</v>
      </c>
      <c r="C18">
        <v>25000</v>
      </c>
      <c r="D18">
        <v>24000</v>
      </c>
      <c r="E18" s="92" t="s">
        <v>348</v>
      </c>
      <c r="J18" s="89"/>
      <c r="L18" s="99"/>
      <c r="O18" s="99"/>
      <c r="Q18" s="99"/>
    </row>
    <row r="19" spans="2:17">
      <c r="B19" s="88">
        <v>29738</v>
      </c>
      <c r="C19">
        <v>25000</v>
      </c>
      <c r="D19">
        <v>24000</v>
      </c>
      <c r="E19" s="92" t="s">
        <v>348</v>
      </c>
      <c r="J19" s="98"/>
      <c r="K19" s="100"/>
      <c r="M19" s="98"/>
      <c r="N19" s="98"/>
    </row>
    <row r="20" spans="2:17" ht="20.25">
      <c r="B20" s="88">
        <v>29768</v>
      </c>
      <c r="C20">
        <v>25000</v>
      </c>
      <c r="D20">
        <v>25000</v>
      </c>
      <c r="E20">
        <v>20000</v>
      </c>
      <c r="J20" s="83"/>
      <c r="L20" s="101"/>
    </row>
    <row r="21" spans="2:17">
      <c r="B21" s="88">
        <v>29799</v>
      </c>
      <c r="C21">
        <v>25000</v>
      </c>
      <c r="D21">
        <v>25000</v>
      </c>
      <c r="E21">
        <v>20000</v>
      </c>
    </row>
    <row r="22" spans="2:17">
      <c r="B22" s="88">
        <v>29830</v>
      </c>
      <c r="C22">
        <v>25000</v>
      </c>
      <c r="D22">
        <v>25000</v>
      </c>
      <c r="E22">
        <v>20000</v>
      </c>
      <c r="K22" s="98"/>
    </row>
    <row r="23" spans="2:17">
      <c r="B23" s="88">
        <v>29860</v>
      </c>
      <c r="C23">
        <v>25000</v>
      </c>
      <c r="D23">
        <v>25000</v>
      </c>
      <c r="E23">
        <v>20000</v>
      </c>
      <c r="J23" s="98"/>
      <c r="K23" s="102"/>
      <c r="M23" s="83"/>
      <c r="N23" s="83"/>
    </row>
    <row r="24" spans="2:17">
      <c r="B24" s="88">
        <v>29891</v>
      </c>
      <c r="C24">
        <v>25000</v>
      </c>
      <c r="D24">
        <v>25000</v>
      </c>
      <c r="E24">
        <v>20000</v>
      </c>
      <c r="J24" s="83"/>
    </row>
    <row r="25" spans="2:17">
      <c r="B25" s="88">
        <v>29921</v>
      </c>
      <c r="C25">
        <v>25000</v>
      </c>
      <c r="D25">
        <v>25000</v>
      </c>
      <c r="E25">
        <v>20000</v>
      </c>
      <c r="J25" s="83"/>
      <c r="K25" s="83"/>
      <c r="L25" s="83"/>
      <c r="M25" s="83"/>
    </row>
    <row r="26" spans="2:17">
      <c r="B26" s="88">
        <v>29952</v>
      </c>
      <c r="C26">
        <v>25000</v>
      </c>
      <c r="D26">
        <v>25000</v>
      </c>
      <c r="E26">
        <v>20000</v>
      </c>
      <c r="J26" s="83"/>
      <c r="K26" s="83"/>
      <c r="L26" s="83"/>
    </row>
    <row r="27" spans="2:17">
      <c r="B27" s="88">
        <v>29983</v>
      </c>
      <c r="C27">
        <v>25000</v>
      </c>
      <c r="D27">
        <v>25000</v>
      </c>
      <c r="E27">
        <v>20000</v>
      </c>
      <c r="J27" s="83"/>
      <c r="K27" s="83"/>
      <c r="L27" s="103"/>
    </row>
    <row r="28" spans="2:17">
      <c r="B28" s="88">
        <v>30011</v>
      </c>
      <c r="C28">
        <v>25000</v>
      </c>
      <c r="D28">
        <v>25000</v>
      </c>
      <c r="E28">
        <v>20000</v>
      </c>
      <c r="J28" s="83"/>
      <c r="L28" s="83"/>
    </row>
    <row r="29" spans="2:17">
      <c r="B29" s="88">
        <v>30042</v>
      </c>
      <c r="C29">
        <v>25000</v>
      </c>
      <c r="D29">
        <v>25000</v>
      </c>
      <c r="E29">
        <v>20000</v>
      </c>
      <c r="J29" s="104"/>
    </row>
    <row r="30" spans="2:17">
      <c r="B30" s="88">
        <v>30072</v>
      </c>
      <c r="C30">
        <v>25000</v>
      </c>
      <c r="D30">
        <v>25000</v>
      </c>
      <c r="E30">
        <v>20000</v>
      </c>
      <c r="J30" s="105"/>
    </row>
    <row r="31" spans="2:17">
      <c r="B31" s="88">
        <v>30103</v>
      </c>
      <c r="C31">
        <v>25000</v>
      </c>
      <c r="D31">
        <v>25000</v>
      </c>
      <c r="E31">
        <v>20000</v>
      </c>
    </row>
    <row r="32" spans="2:17">
      <c r="B32" s="88">
        <v>30133</v>
      </c>
      <c r="C32">
        <v>25000</v>
      </c>
      <c r="D32">
        <v>25000</v>
      </c>
      <c r="E32">
        <v>20000</v>
      </c>
    </row>
    <row r="33" spans="2:10">
      <c r="B33" s="88">
        <v>30164</v>
      </c>
      <c r="C33">
        <v>25000</v>
      </c>
      <c r="D33">
        <v>25000</v>
      </c>
      <c r="E33">
        <v>20000</v>
      </c>
      <c r="J33" s="105"/>
    </row>
    <row r="34" spans="2:10">
      <c r="B34" s="88">
        <v>30195</v>
      </c>
      <c r="C34">
        <v>25000</v>
      </c>
      <c r="D34">
        <v>25000</v>
      </c>
      <c r="E34">
        <f t="shared" ref="E34:E43" si="0">E33-1000</f>
        <v>19000</v>
      </c>
      <c r="J34" s="82"/>
    </row>
    <row r="35" spans="2:10">
      <c r="B35" s="88">
        <v>30225</v>
      </c>
      <c r="C35">
        <v>25000</v>
      </c>
      <c r="D35">
        <v>25000</v>
      </c>
      <c r="E35">
        <f t="shared" si="0"/>
        <v>18000</v>
      </c>
    </row>
    <row r="36" spans="2:10">
      <c r="B36" s="88">
        <v>30256</v>
      </c>
      <c r="C36">
        <v>25000</v>
      </c>
      <c r="D36">
        <v>25000</v>
      </c>
      <c r="E36">
        <f t="shared" si="0"/>
        <v>17000</v>
      </c>
    </row>
    <row r="37" spans="2:10">
      <c r="B37" s="88">
        <v>30286</v>
      </c>
      <c r="C37">
        <v>25000</v>
      </c>
      <c r="D37">
        <v>25000</v>
      </c>
      <c r="E37">
        <f t="shared" si="0"/>
        <v>16000</v>
      </c>
    </row>
    <row r="38" spans="2:10">
      <c r="B38" s="88">
        <v>30317</v>
      </c>
      <c r="C38">
        <v>25000</v>
      </c>
      <c r="D38">
        <v>25000</v>
      </c>
      <c r="E38">
        <f t="shared" si="0"/>
        <v>15000</v>
      </c>
    </row>
    <row r="39" spans="2:10">
      <c r="B39" s="88">
        <v>30348</v>
      </c>
      <c r="C39">
        <v>25000</v>
      </c>
      <c r="D39">
        <v>25000</v>
      </c>
      <c r="E39">
        <f t="shared" si="0"/>
        <v>14000</v>
      </c>
    </row>
    <row r="40" spans="2:10">
      <c r="B40" s="88">
        <v>30376</v>
      </c>
      <c r="C40">
        <v>25000</v>
      </c>
      <c r="D40">
        <v>25000</v>
      </c>
      <c r="E40">
        <f t="shared" si="0"/>
        <v>13000</v>
      </c>
    </row>
    <row r="41" spans="2:10">
      <c r="B41" s="88">
        <v>30407</v>
      </c>
      <c r="C41">
        <v>25000</v>
      </c>
      <c r="D41">
        <v>25000</v>
      </c>
      <c r="E41">
        <f t="shared" si="0"/>
        <v>12000</v>
      </c>
    </row>
    <row r="42" spans="2:10">
      <c r="B42" s="88">
        <v>30437</v>
      </c>
      <c r="C42">
        <v>25000</v>
      </c>
      <c r="D42">
        <v>25000</v>
      </c>
      <c r="E42">
        <f t="shared" si="0"/>
        <v>11000</v>
      </c>
    </row>
    <row r="43" spans="2:10">
      <c r="B43" s="88">
        <v>30468</v>
      </c>
      <c r="C43">
        <v>25000</v>
      </c>
      <c r="D43">
        <v>25000</v>
      </c>
      <c r="E43">
        <f t="shared" si="0"/>
        <v>10000</v>
      </c>
    </row>
    <row r="45" spans="2:10" ht="16.5" thickBot="1">
      <c r="B45" s="107" t="s">
        <v>117</v>
      </c>
      <c r="C45" s="107">
        <f>SUM(C16:C43)</f>
        <v>696000</v>
      </c>
      <c r="D45" s="107">
        <f>SUM(D16:D43)</f>
        <v>672000</v>
      </c>
      <c r="E45" s="107">
        <f>SUM(E16:E43)</f>
        <v>425000</v>
      </c>
    </row>
    <row r="47" spans="2:10">
      <c r="B47" t="s">
        <v>356</v>
      </c>
    </row>
    <row r="50" spans="1:5">
      <c r="B50" s="82" t="s">
        <v>343</v>
      </c>
      <c r="C50" s="102">
        <v>4060</v>
      </c>
      <c r="D50" s="98">
        <v>4480</v>
      </c>
      <c r="E50" s="98">
        <v>3187.5</v>
      </c>
    </row>
    <row r="52" spans="1:5">
      <c r="A52" s="142" t="s">
        <v>349</v>
      </c>
      <c r="B52" s="142"/>
      <c r="C52" s="142"/>
      <c r="D52" s="83" t="s">
        <v>344</v>
      </c>
    </row>
    <row r="53" spans="1:5">
      <c r="A53" s="142" t="s">
        <v>350</v>
      </c>
      <c r="B53" s="142"/>
      <c r="C53" s="142"/>
      <c r="D53" s="83" t="s">
        <v>345</v>
      </c>
    </row>
    <row r="54" spans="1:5">
      <c r="A54" s="142" t="s">
        <v>351</v>
      </c>
      <c r="B54" s="142"/>
      <c r="C54" s="142"/>
      <c r="D54" s="103" t="s">
        <v>346</v>
      </c>
    </row>
    <row r="55" spans="1:5" ht="29.25">
      <c r="B55" s="142" t="s">
        <v>353</v>
      </c>
      <c r="C55" s="142"/>
      <c r="D55" s="83" t="s">
        <v>352</v>
      </c>
    </row>
    <row r="57" spans="1:5" ht="27" customHeight="1">
      <c r="B57" s="138" t="s">
        <v>355</v>
      </c>
      <c r="C57" s="139"/>
      <c r="D57" s="139"/>
      <c r="E57" s="154"/>
    </row>
    <row r="58" spans="1:5">
      <c r="B58" s="115" t="s">
        <v>347</v>
      </c>
      <c r="C58" s="116"/>
      <c r="D58" s="116"/>
      <c r="E58" s="117"/>
    </row>
  </sheetData>
  <sheetProtection password="EA37" sheet="1" objects="1" scenarios="1"/>
  <mergeCells count="17">
    <mergeCell ref="A7:C7"/>
    <mergeCell ref="A1:G1"/>
    <mergeCell ref="A2:G2"/>
    <mergeCell ref="A3:G3"/>
    <mergeCell ref="A4:G4"/>
    <mergeCell ref="A6:D6"/>
    <mergeCell ref="B57:E57"/>
    <mergeCell ref="C10:D10"/>
    <mergeCell ref="C8:D8"/>
    <mergeCell ref="A11:D11"/>
    <mergeCell ref="C14:E14"/>
    <mergeCell ref="B14:B15"/>
    <mergeCell ref="B13:D13"/>
    <mergeCell ref="A53:C53"/>
    <mergeCell ref="A54:C54"/>
    <mergeCell ref="A52:C52"/>
    <mergeCell ref="B55:C55"/>
  </mergeCells>
  <printOptions gridLines="1"/>
  <pageMargins left="0.45" right="0.2" top="0.5" bottom="0.5" header="0.05" footer="0.05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9</vt:i4>
      </vt:variant>
    </vt:vector>
  </HeadingPairs>
  <TitlesOfParts>
    <vt:vector size="14" baseType="lpstr">
      <vt:lpstr>HBA  Interest </vt:lpstr>
      <vt:lpstr>HBA  interest2</vt:lpstr>
      <vt:lpstr>ANNEXURE III</vt:lpstr>
      <vt:lpstr>ANNEXURE I </vt:lpstr>
      <vt:lpstr>ANNEXURE II</vt:lpstr>
      <vt:lpstr>'ANNEXURE I '!Print_Area</vt:lpstr>
      <vt:lpstr>'ANNEXURE II'!Print_Area</vt:lpstr>
      <vt:lpstr>'ANNEXURE III'!Print_Area</vt:lpstr>
      <vt:lpstr>'HBA  Interest '!Print_Area</vt:lpstr>
      <vt:lpstr>'HBA  interest2'!Print_Area</vt:lpstr>
      <vt:lpstr>'ANNEXURE I '!Print_Titles</vt:lpstr>
      <vt:lpstr>'ANNEXURE III'!Print_Titles</vt:lpstr>
      <vt:lpstr>'HBA  Interest '!Print_Titles</vt:lpstr>
      <vt:lpstr>'HBA  interest2'!Print_Titles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A.Johnson</cp:lastModifiedBy>
  <dcterms:created xsi:type="dcterms:W3CDTF">2006-09-16T00:00:00Z</dcterms:created>
  <dcterms:modified xsi:type="dcterms:W3CDTF">2013-07-04T13:42:41Z</dcterms:modified>
</cp:coreProperties>
</file>